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\Desktop\FIN. PLANOVI 2024,2025 i 2026\"/>
    </mc:Choice>
  </mc:AlternateContent>
  <bookViews>
    <workbookView xWindow="0" yWindow="45" windowWidth="28755" windowHeight="123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8" i="1" l="1"/>
  <c r="F48" i="1"/>
  <c r="E38" i="1"/>
  <c r="F37" i="1"/>
  <c r="E50" i="1"/>
  <c r="F60" i="1"/>
  <c r="E64" i="1"/>
  <c r="E63" i="1"/>
  <c r="E62" i="1"/>
  <c r="E61" i="1"/>
  <c r="E60" i="1" l="1"/>
  <c r="E59" i="1"/>
  <c r="E58" i="1"/>
  <c r="E57" i="1"/>
  <c r="E56" i="1"/>
  <c r="E55" i="1"/>
  <c r="E54" i="1"/>
  <c r="E52" i="1"/>
  <c r="E51" i="1"/>
  <c r="E49" i="1"/>
  <c r="E47" i="1"/>
  <c r="E46" i="1"/>
  <c r="E44" i="1"/>
  <c r="E43" i="1"/>
  <c r="E42" i="1"/>
  <c r="E41" i="1"/>
  <c r="E40" i="1"/>
  <c r="E39" i="1"/>
  <c r="E37" i="1" s="1"/>
  <c r="E36" i="1"/>
  <c r="E35" i="1"/>
  <c r="E34" i="1"/>
  <c r="E33" i="1"/>
  <c r="E31" i="1"/>
  <c r="E30" i="1"/>
  <c r="E27" i="1"/>
  <c r="E26" i="1"/>
  <c r="E24" i="1"/>
  <c r="E23" i="1"/>
  <c r="E22" i="1"/>
  <c r="E21" i="1"/>
  <c r="E20" i="1"/>
  <c r="E17" i="1"/>
  <c r="E15" i="1"/>
  <c r="E14" i="1"/>
  <c r="E13" i="1"/>
  <c r="E12" i="1"/>
  <c r="E11" i="1"/>
  <c r="E10" i="1"/>
  <c r="E9" i="1"/>
  <c r="E8" i="1"/>
  <c r="E7" i="1"/>
  <c r="F53" i="1"/>
  <c r="E53" i="1" s="1"/>
  <c r="F32" i="1"/>
  <c r="F45" i="1"/>
  <c r="E45" i="1" s="1"/>
  <c r="F29" i="1"/>
  <c r="F28" i="1" s="1"/>
  <c r="F25" i="1"/>
  <c r="E25" i="1" s="1"/>
  <c r="F19" i="1"/>
  <c r="F16" i="1"/>
  <c r="F6" i="1"/>
  <c r="E29" i="1" l="1"/>
  <c r="E32" i="1"/>
  <c r="E48" i="1"/>
  <c r="E6" i="1"/>
  <c r="E16" i="1"/>
  <c r="E19" i="1"/>
  <c r="F5" i="1"/>
  <c r="E5" i="1" l="1"/>
</calcChain>
</file>

<file path=xl/sharedStrings.xml><?xml version="1.0" encoding="utf-8"?>
<sst xmlns="http://schemas.openxmlformats.org/spreadsheetml/2006/main" count="246" uniqueCount="179">
  <si>
    <t xml:space="preserve">Evidencijski broj nabave
</t>
  </si>
  <si>
    <t>Konto</t>
  </si>
  <si>
    <t>Brojčana oznaka predmeta (CPV)</t>
  </si>
  <si>
    <t>Ugovor/ okvirni sporazum</t>
  </si>
  <si>
    <t>Planirani početak postupka</t>
  </si>
  <si>
    <t>Planirano trajanje</t>
  </si>
  <si>
    <t>Vrsta postupka (jednostavna nabava)</t>
  </si>
  <si>
    <t>Procijenjena vrijednost (u EUR bez PDV-a)</t>
  </si>
  <si>
    <t>Predmet podijenjen na grupe</t>
  </si>
  <si>
    <t>Ugovor financiran iz EU fondova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</si>
  <si>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</si>
  <si>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</si>
  <si>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</si>
  <si>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</si>
  <si>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</si>
  <si>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</si>
  <si>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</si>
  <si>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</si>
  <si>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</si>
  <si>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</si>
  <si>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</si>
  <si>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</si>
  <si>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</si>
  <si>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Predmet nabave</t>
  </si>
  <si>
    <t>RASHODI ZA MATERIJAL I ENERGIJU</t>
  </si>
  <si>
    <t>UREDSKI MATERIJAL</t>
  </si>
  <si>
    <t>UREDSKE POTREPŠTINE</t>
  </si>
  <si>
    <t>OMOTNICE</t>
  </si>
  <si>
    <t>PAPIR FOTOKOPIRNI</t>
  </si>
  <si>
    <t>ŠKOLSKE KNJIGE</t>
  </si>
  <si>
    <t>ČASOPISI</t>
  </si>
  <si>
    <t>PEDAGOŠKA DOKUMENTACIJA</t>
  </si>
  <si>
    <t>MATERIJAL I SR ZA ZA ČIŠĆENJE</t>
  </si>
  <si>
    <t>MAT. ZA HIG. POTREBA</t>
  </si>
  <si>
    <t>ENERGIJA</t>
  </si>
  <si>
    <t>ELEKTR.ENER.-HEP Opskrba</t>
  </si>
  <si>
    <t>MAT.DIJ.ZA TEK,INV. ODR OPREME</t>
  </si>
  <si>
    <t>DIJELOVI ZA RAČUNALA I OPREMU</t>
  </si>
  <si>
    <t>ELEKTRIČNI MATERIJAL</t>
  </si>
  <si>
    <t>ALATI, BRAVE, KLJUČEVI, ŠARKE.</t>
  </si>
  <si>
    <t>OSTALI MAT ZA TEK.INV.ODRŽA.</t>
  </si>
  <si>
    <t>SITNI INVENTAR</t>
  </si>
  <si>
    <t>Službena, radna i zaštitna odjeća i obuća</t>
  </si>
  <si>
    <t>ZAŠTITNA OBUĆA</t>
  </si>
  <si>
    <t>RADNA ODJEĆA</t>
  </si>
  <si>
    <t>RASHODI ZA USLUGE</t>
  </si>
  <si>
    <t>USLUGE TELEFONA, POŠTE I PRIJEZVOZA</t>
  </si>
  <si>
    <t>USLUGE TELEFONA, POŠTARINE</t>
  </si>
  <si>
    <t>POŠTARINA</t>
  </si>
  <si>
    <t>Usluge tekućek i incesticij.održav.</t>
  </si>
  <si>
    <t>ELEKTRORADOVI</t>
  </si>
  <si>
    <t>VODOINSTALATERSKI RADOVI</t>
  </si>
  <si>
    <t>OSTALE USLUGE</t>
  </si>
  <si>
    <t xml:space="preserve">SANACIJA ZIDOVA  </t>
  </si>
  <si>
    <t>KOMUNALNE USLUGE</t>
  </si>
  <si>
    <t>PITKA VODA</t>
  </si>
  <si>
    <t>ZAŠTITA PODATAKA</t>
  </si>
  <si>
    <t>ZDRAVSTVENE USLUGE</t>
  </si>
  <si>
    <t>INTELEKTUALNE I OSTALE USLUGE</t>
  </si>
  <si>
    <t>RAČUNALNE USLUGE</t>
  </si>
  <si>
    <t>USLU. TEK.INV.ODR.OPREME-NET</t>
  </si>
  <si>
    <t>OSTALE RAČ USLUGE</t>
  </si>
  <si>
    <t>USLUGE KOPIRANJA</t>
  </si>
  <si>
    <t>USLUGE ČUVANJA IMOVINE</t>
  </si>
  <si>
    <t>OSTALE NESPOM.USLUGE</t>
  </si>
  <si>
    <t>OSTALI NESPOMENUTI RASHODI</t>
  </si>
  <si>
    <t>REPREZENTACIJA</t>
  </si>
  <si>
    <t>PRISTOJBE  I NAKNADE</t>
  </si>
  <si>
    <t>POTVRDNICE,PRISTOJBE</t>
  </si>
  <si>
    <t>USLUGE BANAKA</t>
  </si>
  <si>
    <t>PRIJEVOZ  UČENIKA</t>
  </si>
  <si>
    <t>UREDSKI NAMJEŠTAJ</t>
  </si>
  <si>
    <t>STOLICE</t>
  </si>
  <si>
    <t>RAČUNALA I PISAČI</t>
  </si>
  <si>
    <t>OSOBNA RAČUNALA-LAPTOP</t>
  </si>
  <si>
    <t>KNJIGE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</si>
  <si>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</si>
  <si>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</si>
  <si>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</si>
  <si>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</si>
  <si>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</si>
  <si>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</si>
  <si>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</si>
  <si>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</si>
  <si>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</si>
  <si>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</si>
  <si>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</si>
  <si>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</si>
  <si>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</si>
  <si>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</si>
  <si>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</si>
  <si>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</si>
  <si>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</si>
  <si>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</si>
  <si>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</si>
  <si>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</si>
  <si>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</si>
  <si>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</si>
  <si>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</si>
  <si>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</si>
  <si>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</si>
  <si>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</si>
  <si>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</si>
  <si>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</si>
  <si>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</si>
  <si>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</si>
  <si>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</si>
  <si>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</si>
  <si>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</si>
  <si>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</si>
  <si>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</si>
  <si>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</si>
  <si>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</si>
  <si>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</si>
  <si>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</si>
  <si>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</si>
  <si>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</si>
  <si>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</si>
  <si>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22800000-8</t>
  </si>
  <si>
    <t>30192000-1</t>
  </si>
  <si>
    <t>30199230-1</t>
  </si>
  <si>
    <t>30197643-5</t>
  </si>
  <si>
    <t>22111000-1</t>
  </si>
  <si>
    <t>22213000-6</t>
  </si>
  <si>
    <t>22822000-8</t>
  </si>
  <si>
    <t>39830000-9</t>
  </si>
  <si>
    <t>33761000-2</t>
  </si>
  <si>
    <t>09135000-5</t>
  </si>
  <si>
    <t>09135000-4</t>
  </si>
  <si>
    <t>30145000-7</t>
  </si>
  <si>
    <t>31681410-0</t>
  </si>
  <si>
    <t>44500000-5</t>
  </si>
  <si>
    <t>44523300-5</t>
  </si>
  <si>
    <t>18830000-6</t>
  </si>
  <si>
    <t>18110000-3</t>
  </si>
  <si>
    <t>64210000-1</t>
  </si>
  <si>
    <t>64110000-0</t>
  </si>
  <si>
    <t>45317000-2</t>
  </si>
  <si>
    <t>45332000-3</t>
  </si>
  <si>
    <t>50800000-3</t>
  </si>
  <si>
    <t>45262000-1</t>
  </si>
  <si>
    <t>65111000-4</t>
  </si>
  <si>
    <t>65000000-3</t>
  </si>
  <si>
    <t>65000000-4</t>
  </si>
  <si>
    <t>85100000-0</t>
  </si>
  <si>
    <t>71000000-8</t>
  </si>
  <si>
    <t>71000000-9</t>
  </si>
  <si>
    <t>72267000-4</t>
  </si>
  <si>
    <t>72610000-6</t>
  </si>
  <si>
    <t>79800000-2</t>
  </si>
  <si>
    <t>79711000-1</t>
  </si>
  <si>
    <t>79711000-2</t>
  </si>
  <si>
    <t>22820000-4</t>
  </si>
  <si>
    <t>66110000-4</t>
  </si>
  <si>
    <t>39130000-3</t>
  </si>
  <si>
    <t>39110000-6</t>
  </si>
  <si>
    <t>30230000-0</t>
  </si>
  <si>
    <t>30213000-5</t>
  </si>
  <si>
    <t>22113000-5</t>
  </si>
  <si>
    <t>Grad Split (288.65 €)</t>
  </si>
  <si>
    <t>OSTALE KOMUN. USLUGE</t>
  </si>
  <si>
    <t xml:space="preserve">IZNOŠENJE I ODVOZ SMEĆA </t>
  </si>
  <si>
    <t>DIMNJAČARKSE USLUGE</t>
  </si>
  <si>
    <t>29.</t>
  </si>
  <si>
    <t>34.</t>
  </si>
  <si>
    <t>41.</t>
  </si>
  <si>
    <t>46.</t>
  </si>
  <si>
    <t>52.</t>
  </si>
  <si>
    <t>Financijski plan 2023 (u EUR s PDV-om)</t>
  </si>
  <si>
    <t>jednostavna nabava</t>
  </si>
  <si>
    <t>Javnu nab.organ. Županija</t>
  </si>
  <si>
    <t>1 god.</t>
  </si>
  <si>
    <t>Vukovarska 37, Split</t>
  </si>
  <si>
    <t>Ekonomska i upravna škola</t>
  </si>
  <si>
    <t>Nabava energenata-lož ulja ekstra lako(LUEL EURO)</t>
  </si>
  <si>
    <t>2 GODINE</t>
  </si>
  <si>
    <t>OtvorenI postupak  javne nabave .</t>
  </si>
  <si>
    <t>Split, 15.09.2023.</t>
  </si>
  <si>
    <t>PLAN NABAVE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</si>
</sst>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3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3" borderId="2" xfId="0" applyFont="1" applyFill="1" applyBorder="1"/>
    <xf numFmtId="0" fontId="4" fillId="3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/>
    <xf numFmtId="16" fontId="5" fillId="2" borderId="1" xfId="0" applyNumberFormat="1" applyFont="1" applyFill="1" applyBorder="1" applyAlignment="1">
      <alignment horizontal="left"/>
    </xf>
    <xf numFmtId="16" fontId="6" fillId="3" borderId="2" xfId="0" applyNumberFormat="1" applyFont="1" applyFill="1" applyBorder="1" applyAlignment="1">
      <alignment horizontal="left"/>
    </xf>
    <xf numFmtId="4" fontId="6" fillId="0" borderId="2" xfId="0" applyNumberFormat="1" applyFont="1" applyBorder="1"/>
    <xf numFmtId="4" fontId="6" fillId="0" borderId="5" xfId="0" applyNumberFormat="1" applyFont="1" applyBorder="1"/>
    <xf numFmtId="4" fontId="6" fillId="0" borderId="1" xfId="0" applyNumberFormat="1" applyFont="1" applyBorder="1"/>
    <xf numFmtId="4" fontId="6" fillId="0" borderId="3" xfId="0" applyNumberFormat="1" applyFont="1" applyBorder="1"/>
    <xf numFmtId="4" fontId="6" fillId="3" borderId="1" xfId="0" applyNumberFormat="1" applyFont="1" applyFill="1" applyBorder="1"/>
    <xf numFmtId="4" fontId="6" fillId="0" borderId="4" xfId="0" applyNumberFormat="1" applyFont="1" applyBorder="1"/>
    <xf numFmtId="4" fontId="5" fillId="2" borderId="3" xfId="0" applyNumberFormat="1" applyFont="1" applyFill="1" applyBorder="1"/>
    <xf numFmtId="4" fontId="6" fillId="3" borderId="3" xfId="0" applyNumberFormat="1" applyFont="1" applyFill="1" applyBorder="1"/>
    <xf numFmtId="0" fontId="6" fillId="0" borderId="1" xfId="0" applyFont="1" applyBorder="1"/>
    <xf numFmtId="0" fontId="6" fillId="3" borderId="5" xfId="0" applyFont="1" applyFill="1" applyBorder="1"/>
    <xf numFmtId="0" fontId="6" fillId="0" borderId="5" xfId="0" applyFont="1" applyBorder="1"/>
    <xf numFmtId="0" fontId="6" fillId="0" borderId="2" xfId="0" applyFont="1" applyBorder="1"/>
    <xf numFmtId="0" fontId="6" fillId="3" borderId="2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3" fillId="2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4" fontId="0" fillId="4" borderId="0" xfId="0" applyNumberFormat="1" applyFill="1"/>
    <xf numFmtId="0" fontId="0" fillId="3" borderId="0" xfId="0" applyFill="1"/>
    <xf numFmtId="4" fontId="0" fillId="3" borderId="0" xfId="0" applyNumberFormat="1" applyFill="1"/>
    <xf numFmtId="2" fontId="0" fillId="3" borderId="0" xfId="0" applyNumberFormat="1" applyFill="1"/>
    <xf numFmtId="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right"/>
    </xf>
    <xf numFmtId="0" fontId="0" fillId="2" borderId="1" xfId="0" applyFill="1" applyBorder="1"/>
    <xf numFmtId="0" fontId="7" fillId="3" borderId="1" xfId="0" applyFont="1" applyFill="1" applyBorder="1" applyAlignment="1">
      <alignment horizontal="right"/>
    </xf>
    <xf numFmtId="0" fontId="0" fillId="3" borderId="1" xfId="0" applyFill="1" applyBorder="1"/>
    <xf numFmtId="4" fontId="0" fillId="5" borderId="0" xfId="0" applyNumberFormat="1" applyFill="1"/>
    <xf numFmtId="0" fontId="7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</cellXfs>
  <cellStyles count="2">
    <cellStyle name="Normalno" xfId="0" builtinId="0"/>
    <cellStyle name="Obič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A3" sqref="A3"/>
    </sheetView>
  </sheetViews>
  <sheetFormatPr defaultRowHeight="15" x14ac:dyDescent="0.25"/>
  <cols>
    <col min="1" max="1" width="20.85546875" customWidth="1"/>
    <col min="2" max="2" width="33.7109375" customWidth="1"/>
    <col min="3" max="3" width="10.85546875" customWidth="1"/>
    <col min="4" max="4" width="15.7109375" customWidth="1"/>
    <col min="5" max="5" width="13.28515625" customWidth="1"/>
    <col min="6" max="6" width="13.85546875" customWidth="1"/>
    <col min="7" max="7" width="21" customWidth="1"/>
    <col min="8" max="8" width="13.140625" customWidth="1"/>
    <col min="9" max="10" width="9.85546875" customWidth="1"/>
    <col min="14" max="14" width="10.5703125" bestFit="1" customWidth="1"/>
  </cols>
  <sheetData>
    <row r="1" spans="1:14" x14ac:dyDescent="0.25">
      <c r="A1" s="1" t="s">
        <v>173</v>
      </c>
    </row>
    <row r="2" spans="1:14" ht="18.75" x14ac:dyDescent="0.3">
      <c r="A2" s="78" t="s">
        <v>172</v>
      </c>
      <c r="E2" s="1"/>
      <c r="F2" s="79" t="s">
        <v>178</v>
      </c>
      <c r="G2" s="80"/>
    </row>
    <row r="3" spans="1:14" ht="20.25" customHeight="1" x14ac:dyDescent="0.25">
      <c r="A3" s="1" t="s">
        <v>177</v>
      </c>
    </row>
    <row r="4" spans="1:14" ht="73.5" customHeight="1" x14ac:dyDescent="0.25">
      <c r="A4" s="4" t="s">
        <v>0</v>
      </c>
      <c r="B4" s="4" t="s">
        <v>23</v>
      </c>
      <c r="C4" s="6" t="s">
        <v>1</v>
      </c>
      <c r="D4" s="5" t="s">
        <v>2</v>
      </c>
      <c r="E4" s="5" t="s">
        <v>7</v>
      </c>
      <c r="F4" s="5" t="s">
        <v>168</v>
      </c>
      <c r="G4" s="4" t="s">
        <v>6</v>
      </c>
      <c r="H4" s="4" t="s">
        <v>8</v>
      </c>
      <c r="I4" s="4" t="s">
        <v>3</v>
      </c>
      <c r="J4" s="4" t="s">
        <v>9</v>
      </c>
      <c r="K4" s="4" t="s">
        <v>4</v>
      </c>
      <c r="L4" s="4" t="s">
        <v>5</v>
      </c>
      <c r="M4" s="2"/>
    </row>
    <row r="5" spans="1:14" x14ac:dyDescent="0.25">
      <c r="A5" s="7" t="s">
        <v>10</v>
      </c>
      <c r="B5" s="24" t="s">
        <v>24</v>
      </c>
      <c r="C5" s="8">
        <v>322</v>
      </c>
      <c r="D5" s="44"/>
      <c r="E5" s="60">
        <f>E6+E16+E19+E24+E25</f>
        <v>64713.232070796454</v>
      </c>
      <c r="F5" s="74">
        <f>F6+F16+F19+F24+F25</f>
        <v>79221.309999999983</v>
      </c>
      <c r="G5" s="75" t="s">
        <v>169</v>
      </c>
      <c r="H5" s="76"/>
      <c r="I5" s="76"/>
      <c r="J5" s="76"/>
      <c r="K5" s="76"/>
      <c r="L5" s="77" t="s">
        <v>171</v>
      </c>
    </row>
    <row r="6" spans="1:14" x14ac:dyDescent="0.25">
      <c r="A6" s="7" t="s">
        <v>11</v>
      </c>
      <c r="B6" s="25" t="s">
        <v>25</v>
      </c>
      <c r="C6" s="9">
        <v>3221</v>
      </c>
      <c r="D6" s="45"/>
      <c r="E6" s="62">
        <f>E7+E8+E9+E10+E11+E12+E13+E14+E15</f>
        <v>15007.096000000001</v>
      </c>
      <c r="F6" s="62">
        <f>F7+F8+F9+F10+F11+F12+F13+F14+F15</f>
        <v>18758.87</v>
      </c>
      <c r="G6" s="72"/>
      <c r="H6" s="73"/>
      <c r="I6" s="73"/>
      <c r="J6" s="73"/>
      <c r="K6" s="73"/>
      <c r="L6" s="77" t="s">
        <v>171</v>
      </c>
      <c r="N6" s="3"/>
    </row>
    <row r="7" spans="1:14" x14ac:dyDescent="0.25">
      <c r="A7" s="7" t="s">
        <v>12</v>
      </c>
      <c r="B7" s="26" t="s">
        <v>25</v>
      </c>
      <c r="C7" s="10">
        <v>32211</v>
      </c>
      <c r="D7" s="46" t="s">
        <v>118</v>
      </c>
      <c r="E7" s="57">
        <f t="shared" ref="E7:E15" si="0">F7/1.25</f>
        <v>2760.6320000000001</v>
      </c>
      <c r="F7" s="57">
        <v>3450.79</v>
      </c>
      <c r="G7" s="67" t="s">
        <v>169</v>
      </c>
      <c r="H7" s="69"/>
      <c r="I7" s="69"/>
      <c r="J7" s="69"/>
      <c r="K7" s="69"/>
      <c r="L7" s="77"/>
    </row>
    <row r="8" spans="1:14" x14ac:dyDescent="0.25">
      <c r="A8" s="7" t="s">
        <v>13</v>
      </c>
      <c r="B8" s="27" t="s">
        <v>26</v>
      </c>
      <c r="C8" s="10">
        <v>32211</v>
      </c>
      <c r="D8" s="46" t="s">
        <v>119</v>
      </c>
      <c r="E8" s="57">
        <f t="shared" si="0"/>
        <v>1592.672</v>
      </c>
      <c r="F8" s="57">
        <v>1990.84</v>
      </c>
      <c r="G8" s="67" t="s">
        <v>169</v>
      </c>
      <c r="H8" s="69"/>
      <c r="I8" s="69"/>
      <c r="J8" s="69"/>
      <c r="K8" s="69"/>
      <c r="L8" s="77"/>
    </row>
    <row r="9" spans="1:14" x14ac:dyDescent="0.25">
      <c r="A9" s="7" t="s">
        <v>14</v>
      </c>
      <c r="B9" s="27" t="s">
        <v>27</v>
      </c>
      <c r="C9" s="10">
        <v>32211</v>
      </c>
      <c r="D9" s="46" t="s">
        <v>120</v>
      </c>
      <c r="E9">
        <f t="shared" si="0"/>
        <v>106.176</v>
      </c>
      <c r="F9">
        <v>132.72</v>
      </c>
      <c r="G9" s="67" t="s">
        <v>169</v>
      </c>
      <c r="H9" s="69"/>
      <c r="I9" s="69"/>
      <c r="J9" s="69"/>
      <c r="K9" s="69"/>
      <c r="L9" s="77"/>
    </row>
    <row r="10" spans="1:14" x14ac:dyDescent="0.25">
      <c r="A10" s="7" t="s">
        <v>15</v>
      </c>
      <c r="B10" s="27" t="s">
        <v>28</v>
      </c>
      <c r="C10" s="10">
        <v>32211</v>
      </c>
      <c r="D10" s="46" t="s">
        <v>121</v>
      </c>
      <c r="E10" s="57">
        <f t="shared" si="0"/>
        <v>1097.7840000000001</v>
      </c>
      <c r="F10" s="57">
        <v>1372.23</v>
      </c>
      <c r="G10" s="67" t="s">
        <v>169</v>
      </c>
      <c r="H10" s="69"/>
      <c r="I10" s="69"/>
      <c r="J10" s="69"/>
      <c r="K10" s="69"/>
      <c r="L10" s="77"/>
    </row>
    <row r="11" spans="1:14" x14ac:dyDescent="0.25">
      <c r="A11" s="7" t="s">
        <v>16</v>
      </c>
      <c r="B11" s="28" t="s">
        <v>29</v>
      </c>
      <c r="C11" s="11">
        <v>32212</v>
      </c>
      <c r="D11" s="47" t="s">
        <v>122</v>
      </c>
      <c r="E11" s="57">
        <f t="shared" si="0"/>
        <v>106.184</v>
      </c>
      <c r="F11">
        <v>132.72999999999999</v>
      </c>
      <c r="G11" s="67" t="s">
        <v>169</v>
      </c>
      <c r="H11" s="69"/>
      <c r="I11" s="69"/>
      <c r="J11" s="69"/>
      <c r="K11" s="69"/>
      <c r="L11" s="77"/>
    </row>
    <row r="12" spans="1:14" x14ac:dyDescent="0.25">
      <c r="A12" s="7" t="s">
        <v>17</v>
      </c>
      <c r="B12" s="28" t="s">
        <v>30</v>
      </c>
      <c r="C12" s="11">
        <v>32212</v>
      </c>
      <c r="D12" s="47" t="s">
        <v>123</v>
      </c>
      <c r="E12" s="57">
        <f t="shared" si="0"/>
        <v>106.184</v>
      </c>
      <c r="F12">
        <v>132.72999999999999</v>
      </c>
      <c r="G12" s="67" t="s">
        <v>169</v>
      </c>
      <c r="H12" s="69"/>
      <c r="I12" s="69"/>
      <c r="J12" s="69"/>
      <c r="K12" s="69"/>
      <c r="L12" s="77"/>
    </row>
    <row r="13" spans="1:14" x14ac:dyDescent="0.25">
      <c r="A13" s="7" t="s">
        <v>18</v>
      </c>
      <c r="B13" s="26" t="s">
        <v>31</v>
      </c>
      <c r="C13" s="11">
        <v>32213</v>
      </c>
      <c r="D13" s="46" t="s">
        <v>124</v>
      </c>
      <c r="E13" s="57">
        <f t="shared" si="0"/>
        <v>743.2</v>
      </c>
      <c r="F13" s="59">
        <v>929</v>
      </c>
      <c r="G13" s="67" t="s">
        <v>169</v>
      </c>
      <c r="H13" s="69"/>
      <c r="I13" s="69"/>
      <c r="J13" s="69"/>
      <c r="K13" s="69"/>
      <c r="L13" s="77"/>
    </row>
    <row r="14" spans="1:14" x14ac:dyDescent="0.25">
      <c r="A14" s="7" t="s">
        <v>19</v>
      </c>
      <c r="B14" s="26" t="s">
        <v>32</v>
      </c>
      <c r="C14" s="11">
        <v>32214</v>
      </c>
      <c r="D14" s="47" t="s">
        <v>125</v>
      </c>
      <c r="E14" s="57">
        <f t="shared" si="0"/>
        <v>2123.5680000000002</v>
      </c>
      <c r="F14" s="57">
        <v>2654.46</v>
      </c>
      <c r="G14" s="67" t="s">
        <v>169</v>
      </c>
      <c r="H14" s="69"/>
      <c r="I14" s="69"/>
      <c r="J14" s="69"/>
      <c r="K14" s="69"/>
      <c r="L14" s="77"/>
    </row>
    <row r="15" spans="1:14" x14ac:dyDescent="0.25">
      <c r="A15" s="7" t="s">
        <v>20</v>
      </c>
      <c r="B15" s="12" t="s">
        <v>33</v>
      </c>
      <c r="C15" s="12">
        <v>32216</v>
      </c>
      <c r="D15" s="47" t="s">
        <v>126</v>
      </c>
      <c r="E15" s="57">
        <f t="shared" si="0"/>
        <v>6370.6959999999999</v>
      </c>
      <c r="F15" s="57">
        <v>7963.37</v>
      </c>
      <c r="G15" s="67" t="s">
        <v>169</v>
      </c>
      <c r="H15" s="69"/>
      <c r="I15" s="69"/>
      <c r="J15" s="69"/>
      <c r="K15" s="69"/>
      <c r="L15" s="77"/>
    </row>
    <row r="16" spans="1:14" x14ac:dyDescent="0.25">
      <c r="A16" s="7" t="s">
        <v>21</v>
      </c>
      <c r="B16" s="25" t="s">
        <v>34</v>
      </c>
      <c r="C16" s="9">
        <v>3223</v>
      </c>
      <c r="D16" s="45"/>
      <c r="E16" s="62">
        <f>E17+E18</f>
        <v>43318.58407079646</v>
      </c>
      <c r="F16" s="62">
        <f>F17+F18</f>
        <v>52478</v>
      </c>
      <c r="G16" s="72"/>
      <c r="H16" s="73"/>
      <c r="I16" s="73"/>
      <c r="J16" s="73"/>
      <c r="K16" s="73"/>
      <c r="L16" s="77" t="s">
        <v>171</v>
      </c>
    </row>
    <row r="17" spans="1:12" x14ac:dyDescent="0.25">
      <c r="A17" s="7" t="s">
        <v>22</v>
      </c>
      <c r="B17" s="29" t="s">
        <v>35</v>
      </c>
      <c r="C17" s="11">
        <v>32231</v>
      </c>
      <c r="D17" s="47" t="s">
        <v>127</v>
      </c>
      <c r="E17" s="57">
        <f>F17/1.13</f>
        <v>13918.584070796462</v>
      </c>
      <c r="F17" s="57">
        <v>15728</v>
      </c>
      <c r="G17" s="67" t="s">
        <v>169</v>
      </c>
      <c r="H17" s="69"/>
      <c r="I17" s="69"/>
      <c r="J17" s="69"/>
      <c r="K17" s="69"/>
      <c r="L17" s="77"/>
    </row>
    <row r="18" spans="1:12" ht="31.5" customHeight="1" x14ac:dyDescent="0.25">
      <c r="A18" s="7" t="s">
        <v>76</v>
      </c>
      <c r="B18" s="28" t="s">
        <v>174</v>
      </c>
      <c r="C18" s="11">
        <v>32234</v>
      </c>
      <c r="D18" s="47" t="s">
        <v>128</v>
      </c>
      <c r="E18">
        <v>29400</v>
      </c>
      <c r="F18" s="57">
        <f>SUM(E18*1.25)</f>
        <v>36750</v>
      </c>
      <c r="G18" s="81" t="s">
        <v>176</v>
      </c>
      <c r="H18" s="69"/>
      <c r="I18" s="69"/>
      <c r="J18" s="69"/>
      <c r="K18" s="69"/>
      <c r="L18" s="77" t="s">
        <v>175</v>
      </c>
    </row>
    <row r="19" spans="1:12" x14ac:dyDescent="0.25">
      <c r="A19" s="7" t="s">
        <v>77</v>
      </c>
      <c r="B19" s="30" t="s">
        <v>36</v>
      </c>
      <c r="C19" s="13">
        <v>3224</v>
      </c>
      <c r="D19" s="48"/>
      <c r="E19" s="61">
        <f>E20+E21+E22+E23</f>
        <v>4052.1679999999997</v>
      </c>
      <c r="F19" s="62">
        <f>F20+F21+F22+F23</f>
        <v>5065.2099999999991</v>
      </c>
      <c r="G19" s="72"/>
      <c r="H19" s="73"/>
      <c r="I19" s="73"/>
      <c r="J19" s="73"/>
      <c r="K19" s="73"/>
      <c r="L19" s="77" t="s">
        <v>171</v>
      </c>
    </row>
    <row r="20" spans="1:12" x14ac:dyDescent="0.25">
      <c r="A20" s="7" t="s">
        <v>78</v>
      </c>
      <c r="B20" s="29" t="s">
        <v>37</v>
      </c>
      <c r="C20" s="14">
        <v>32244</v>
      </c>
      <c r="D20" s="49" t="s">
        <v>129</v>
      </c>
      <c r="E20">
        <f t="shared" ref="E20:E27" si="1">F20/1.25</f>
        <v>1061.5999999999999</v>
      </c>
      <c r="F20" s="57">
        <v>1327</v>
      </c>
      <c r="G20" s="67" t="s">
        <v>169</v>
      </c>
      <c r="H20" s="69"/>
      <c r="I20" s="69"/>
      <c r="J20" s="69"/>
      <c r="K20" s="69"/>
      <c r="L20" s="77"/>
    </row>
    <row r="21" spans="1:12" x14ac:dyDescent="0.25">
      <c r="A21" s="7" t="s">
        <v>79</v>
      </c>
      <c r="B21" s="29" t="s">
        <v>38</v>
      </c>
      <c r="C21" s="14">
        <v>32244</v>
      </c>
      <c r="D21" s="49" t="s">
        <v>130</v>
      </c>
      <c r="E21">
        <f t="shared" si="1"/>
        <v>53.088000000000001</v>
      </c>
      <c r="F21" s="57">
        <v>66.36</v>
      </c>
      <c r="G21" s="67" t="s">
        <v>169</v>
      </c>
      <c r="H21" s="69"/>
      <c r="I21" s="69"/>
      <c r="J21" s="69"/>
      <c r="K21" s="69"/>
      <c r="L21" s="77"/>
    </row>
    <row r="22" spans="1:12" x14ac:dyDescent="0.25">
      <c r="A22" s="7" t="s">
        <v>80</v>
      </c>
      <c r="B22" s="29" t="s">
        <v>39</v>
      </c>
      <c r="C22" s="14">
        <v>32244</v>
      </c>
      <c r="D22" s="49" t="s">
        <v>131</v>
      </c>
      <c r="E22">
        <f t="shared" si="1"/>
        <v>53.088000000000001</v>
      </c>
      <c r="F22" s="57">
        <v>66.36</v>
      </c>
      <c r="G22" s="67" t="s">
        <v>169</v>
      </c>
      <c r="H22" s="69"/>
      <c r="I22" s="69"/>
      <c r="J22" s="69"/>
      <c r="K22" s="69"/>
      <c r="L22" s="77"/>
    </row>
    <row r="23" spans="1:12" ht="15.75" thickBot="1" x14ac:dyDescent="0.3">
      <c r="A23" s="7" t="s">
        <v>81</v>
      </c>
      <c r="B23" s="31" t="s">
        <v>40</v>
      </c>
      <c r="C23" s="15">
        <v>32244</v>
      </c>
      <c r="D23" s="15" t="s">
        <v>132</v>
      </c>
      <c r="E23">
        <f t="shared" si="1"/>
        <v>2884.3919999999998</v>
      </c>
      <c r="F23" s="57">
        <v>3605.49</v>
      </c>
      <c r="G23" s="67" t="s">
        <v>169</v>
      </c>
      <c r="H23" s="69"/>
      <c r="I23" s="69"/>
      <c r="J23" s="69"/>
      <c r="K23" s="69"/>
      <c r="L23" s="77"/>
    </row>
    <row r="24" spans="1:12" x14ac:dyDescent="0.25">
      <c r="A24" s="7" t="s">
        <v>82</v>
      </c>
      <c r="B24" s="30" t="s">
        <v>41</v>
      </c>
      <c r="C24" s="13">
        <v>3225</v>
      </c>
      <c r="D24" s="50"/>
      <c r="E24" s="61">
        <f t="shared" si="1"/>
        <v>1061.7840000000001</v>
      </c>
      <c r="F24" s="62">
        <v>1327.23</v>
      </c>
      <c r="G24" s="72" t="s">
        <v>169</v>
      </c>
      <c r="H24" s="73"/>
      <c r="I24" s="73"/>
      <c r="J24" s="73"/>
      <c r="K24" s="73"/>
      <c r="L24" s="77" t="s">
        <v>171</v>
      </c>
    </row>
    <row r="25" spans="1:12" x14ac:dyDescent="0.25">
      <c r="A25" s="7" t="s">
        <v>83</v>
      </c>
      <c r="B25" s="30" t="s">
        <v>42</v>
      </c>
      <c r="C25" s="13">
        <v>3227</v>
      </c>
      <c r="D25" s="50"/>
      <c r="E25" s="61">
        <f t="shared" si="1"/>
        <v>1273.5999999999999</v>
      </c>
      <c r="F25" s="62">
        <f>F26+F27</f>
        <v>1592</v>
      </c>
      <c r="G25" s="72"/>
      <c r="H25" s="73"/>
      <c r="I25" s="73"/>
      <c r="J25" s="73"/>
      <c r="K25" s="73"/>
      <c r="L25" s="77" t="s">
        <v>171</v>
      </c>
    </row>
    <row r="26" spans="1:12" x14ac:dyDescent="0.25">
      <c r="A26" s="7" t="s">
        <v>84</v>
      </c>
      <c r="B26" s="28" t="s">
        <v>43</v>
      </c>
      <c r="C26" s="11">
        <v>3227</v>
      </c>
      <c r="D26" s="51" t="s">
        <v>133</v>
      </c>
      <c r="E26">
        <f t="shared" si="1"/>
        <v>212</v>
      </c>
      <c r="F26" s="57">
        <v>265</v>
      </c>
      <c r="G26" s="67" t="s">
        <v>169</v>
      </c>
      <c r="H26" s="69"/>
      <c r="I26" s="69"/>
      <c r="J26" s="69"/>
      <c r="K26" s="69"/>
      <c r="L26" s="77"/>
    </row>
    <row r="27" spans="1:12" x14ac:dyDescent="0.25">
      <c r="A27" s="7" t="s">
        <v>85</v>
      </c>
      <c r="B27" s="28" t="s">
        <v>44</v>
      </c>
      <c r="C27" s="11">
        <v>3227</v>
      </c>
      <c r="D27" s="51" t="s">
        <v>134</v>
      </c>
      <c r="E27">
        <f t="shared" si="1"/>
        <v>1061.5999999999999</v>
      </c>
      <c r="F27" s="57">
        <v>1327</v>
      </c>
      <c r="G27" s="67" t="s">
        <v>169</v>
      </c>
      <c r="H27" s="69"/>
      <c r="I27" s="69"/>
      <c r="J27" s="69"/>
      <c r="K27" s="69"/>
      <c r="L27" s="77"/>
    </row>
    <row r="28" spans="1:12" x14ac:dyDescent="0.25">
      <c r="A28" s="7" t="s">
        <v>86</v>
      </c>
      <c r="B28" s="32" t="s">
        <v>45</v>
      </c>
      <c r="C28" s="8">
        <v>323</v>
      </c>
      <c r="D28" s="52"/>
      <c r="E28" s="60">
        <v>31853.599999999999</v>
      </c>
      <c r="F28" s="60">
        <f>F29+F32+F37+F43+F44+F45+F48</f>
        <v>39817</v>
      </c>
      <c r="G28" s="70"/>
      <c r="H28" s="71"/>
      <c r="I28" s="71"/>
      <c r="J28" s="71"/>
      <c r="K28" s="71"/>
      <c r="L28" s="77" t="s">
        <v>171</v>
      </c>
    </row>
    <row r="29" spans="1:12" x14ac:dyDescent="0.25">
      <c r="A29" s="7" t="s">
        <v>87</v>
      </c>
      <c r="B29" s="33" t="s">
        <v>46</v>
      </c>
      <c r="C29" s="13">
        <v>3231</v>
      </c>
      <c r="D29" s="48"/>
      <c r="E29" s="61">
        <f>E30+E31</f>
        <v>2106.944</v>
      </c>
      <c r="F29" s="62">
        <f>F30+F31</f>
        <v>2633.68</v>
      </c>
      <c r="G29" s="72"/>
      <c r="H29" s="73"/>
      <c r="I29" s="73"/>
      <c r="J29" s="73"/>
      <c r="K29" s="73"/>
      <c r="L29" s="77" t="s">
        <v>171</v>
      </c>
    </row>
    <row r="30" spans="1:12" x14ac:dyDescent="0.25">
      <c r="A30" s="7" t="s">
        <v>88</v>
      </c>
      <c r="B30" s="29" t="s">
        <v>47</v>
      </c>
      <c r="C30" s="11">
        <v>32311</v>
      </c>
      <c r="D30" s="47" t="s">
        <v>135</v>
      </c>
      <c r="E30">
        <f>F30/1.25</f>
        <v>1734.5279999999998</v>
      </c>
      <c r="F30" s="57">
        <v>2168.16</v>
      </c>
      <c r="G30" s="67" t="s">
        <v>169</v>
      </c>
      <c r="H30" s="69"/>
      <c r="I30" s="69"/>
      <c r="J30" s="69"/>
      <c r="K30" s="69"/>
      <c r="L30" s="77"/>
    </row>
    <row r="31" spans="1:12" x14ac:dyDescent="0.25">
      <c r="A31" s="7" t="s">
        <v>89</v>
      </c>
      <c r="B31" s="28" t="s">
        <v>48</v>
      </c>
      <c r="C31" s="11">
        <v>323131</v>
      </c>
      <c r="D31" s="47" t="s">
        <v>136</v>
      </c>
      <c r="E31">
        <f>F31/1.25</f>
        <v>372.416</v>
      </c>
      <c r="F31" s="59">
        <v>465.52</v>
      </c>
      <c r="G31" s="67" t="s">
        <v>169</v>
      </c>
      <c r="H31" s="69"/>
      <c r="I31" s="69"/>
      <c r="J31" s="69"/>
      <c r="K31" s="69"/>
      <c r="L31" s="77"/>
    </row>
    <row r="32" spans="1:12" x14ac:dyDescent="0.25">
      <c r="A32" s="7" t="s">
        <v>90</v>
      </c>
      <c r="B32" s="30" t="s">
        <v>49</v>
      </c>
      <c r="C32" s="13">
        <v>3232</v>
      </c>
      <c r="D32" s="50"/>
      <c r="E32" s="63">
        <f>E33+E34+E35+E36</f>
        <v>5956</v>
      </c>
      <c r="F32" s="62">
        <f>F33+F34+F35+F36</f>
        <v>7445</v>
      </c>
      <c r="G32" s="72"/>
      <c r="H32" s="73"/>
      <c r="I32" s="73"/>
      <c r="J32" s="73"/>
      <c r="K32" s="73"/>
      <c r="L32" s="77" t="s">
        <v>171</v>
      </c>
    </row>
    <row r="33" spans="1:12" x14ac:dyDescent="0.25">
      <c r="A33" s="7" t="s">
        <v>163</v>
      </c>
      <c r="B33" s="28" t="s">
        <v>50</v>
      </c>
      <c r="C33" s="16">
        <v>32329</v>
      </c>
      <c r="D33" s="51" t="s">
        <v>137</v>
      </c>
      <c r="E33">
        <f>F33/1.25</f>
        <v>286.39999999999998</v>
      </c>
      <c r="F33" s="59">
        <v>358</v>
      </c>
      <c r="G33" s="67" t="s">
        <v>169</v>
      </c>
      <c r="H33" s="69"/>
      <c r="I33" s="69"/>
      <c r="J33" s="69"/>
      <c r="K33" s="69"/>
      <c r="L33" s="77"/>
    </row>
    <row r="34" spans="1:12" x14ac:dyDescent="0.25">
      <c r="A34" s="7" t="s">
        <v>91</v>
      </c>
      <c r="B34" s="29" t="s">
        <v>51</v>
      </c>
      <c r="C34" s="17">
        <v>32329</v>
      </c>
      <c r="D34" s="53" t="s">
        <v>138</v>
      </c>
      <c r="E34">
        <f>F34/1.25</f>
        <v>286.39999999999998</v>
      </c>
      <c r="F34" s="59">
        <v>358</v>
      </c>
      <c r="G34" s="67" t="s">
        <v>169</v>
      </c>
      <c r="H34" s="69"/>
      <c r="I34" s="69"/>
      <c r="J34" s="69"/>
      <c r="K34" s="69"/>
      <c r="L34" s="77"/>
    </row>
    <row r="35" spans="1:12" x14ac:dyDescent="0.25">
      <c r="A35" s="7" t="s">
        <v>92</v>
      </c>
      <c r="B35" s="34" t="s">
        <v>52</v>
      </c>
      <c r="C35" s="16">
        <v>32329</v>
      </c>
      <c r="D35" s="11" t="s">
        <v>139</v>
      </c>
      <c r="E35">
        <f>F35/1.25</f>
        <v>5096.8</v>
      </c>
      <c r="F35" s="57">
        <v>6371</v>
      </c>
      <c r="G35" s="67" t="s">
        <v>169</v>
      </c>
      <c r="H35" s="69"/>
      <c r="I35" s="69"/>
      <c r="J35" s="69"/>
      <c r="K35" s="69"/>
      <c r="L35" s="77"/>
    </row>
    <row r="36" spans="1:12" x14ac:dyDescent="0.25">
      <c r="A36" s="7" t="s">
        <v>93</v>
      </c>
      <c r="B36" s="28" t="s">
        <v>53</v>
      </c>
      <c r="C36" s="11">
        <v>32321</v>
      </c>
      <c r="D36" s="11" t="s">
        <v>140</v>
      </c>
      <c r="E36">
        <f>F36/1.25</f>
        <v>286.39999999999998</v>
      </c>
      <c r="F36" s="59">
        <v>358</v>
      </c>
      <c r="G36" s="67" t="s">
        <v>169</v>
      </c>
      <c r="H36" s="69"/>
      <c r="I36" s="69"/>
      <c r="J36" s="69"/>
      <c r="K36" s="69"/>
      <c r="L36" s="77"/>
    </row>
    <row r="37" spans="1:12" x14ac:dyDescent="0.25">
      <c r="A37" s="7" t="s">
        <v>94</v>
      </c>
      <c r="B37" s="35" t="s">
        <v>54</v>
      </c>
      <c r="C37" s="19">
        <v>3234</v>
      </c>
      <c r="D37" s="50"/>
      <c r="E37" s="61">
        <f>E38+E39+E40+E41+E42</f>
        <v>8639.0880000000016</v>
      </c>
      <c r="F37" s="62">
        <f>F38+F39+F40+F41+F42</f>
        <v>10798.86</v>
      </c>
      <c r="G37" s="72"/>
      <c r="H37" s="73"/>
      <c r="I37" s="73"/>
      <c r="J37" s="73"/>
      <c r="K37" s="73"/>
      <c r="L37" s="77" t="s">
        <v>171</v>
      </c>
    </row>
    <row r="38" spans="1:12" x14ac:dyDescent="0.25">
      <c r="A38" s="7" t="s">
        <v>164</v>
      </c>
      <c r="B38" s="34" t="s">
        <v>55</v>
      </c>
      <c r="C38" s="16">
        <v>32341</v>
      </c>
      <c r="D38" s="47" t="s">
        <v>141</v>
      </c>
      <c r="E38">
        <f>F38/1.25</f>
        <v>1433.6</v>
      </c>
      <c r="F38" s="57">
        <v>1792</v>
      </c>
      <c r="G38" s="67" t="s">
        <v>169</v>
      </c>
      <c r="H38" s="69"/>
      <c r="I38" s="69"/>
      <c r="J38" s="69"/>
      <c r="K38" s="69"/>
      <c r="L38" s="77"/>
    </row>
    <row r="39" spans="1:12" x14ac:dyDescent="0.25">
      <c r="A39" s="7" t="s">
        <v>95</v>
      </c>
      <c r="B39" s="36" t="s">
        <v>161</v>
      </c>
      <c r="C39" s="16">
        <v>32342</v>
      </c>
      <c r="D39" s="47" t="s">
        <v>142</v>
      </c>
      <c r="E39">
        <f t="shared" ref="E39:E42" si="2">F39/1.25</f>
        <v>1567.2</v>
      </c>
      <c r="F39" s="57">
        <v>1959</v>
      </c>
      <c r="G39" s="67" t="s">
        <v>169</v>
      </c>
      <c r="H39" s="69"/>
      <c r="I39" s="69"/>
      <c r="J39" s="69"/>
      <c r="K39" s="69"/>
      <c r="L39" s="77"/>
    </row>
    <row r="40" spans="1:12" x14ac:dyDescent="0.25">
      <c r="A40" s="7" t="s">
        <v>96</v>
      </c>
      <c r="B40" s="36" t="s">
        <v>159</v>
      </c>
      <c r="C40" s="16">
        <v>32349</v>
      </c>
      <c r="D40" s="47" t="s">
        <v>143</v>
      </c>
      <c r="E40">
        <f t="shared" si="2"/>
        <v>2771.0880000000002</v>
      </c>
      <c r="F40" s="57">
        <v>3463.86</v>
      </c>
      <c r="G40" s="67" t="s">
        <v>169</v>
      </c>
      <c r="H40" s="69"/>
      <c r="I40" s="69"/>
      <c r="J40" s="69"/>
      <c r="K40" s="69"/>
      <c r="L40" s="77"/>
    </row>
    <row r="41" spans="1:12" x14ac:dyDescent="0.25">
      <c r="A41" s="7" t="s">
        <v>97</v>
      </c>
      <c r="B41" s="37" t="s">
        <v>162</v>
      </c>
      <c r="C41" s="17">
        <v>32344</v>
      </c>
      <c r="D41" s="47" t="s">
        <v>142</v>
      </c>
      <c r="E41">
        <f t="shared" si="2"/>
        <v>1592.8</v>
      </c>
      <c r="F41" s="57">
        <v>1991</v>
      </c>
      <c r="G41" s="67" t="s">
        <v>169</v>
      </c>
      <c r="H41" s="69"/>
      <c r="I41" s="69"/>
      <c r="J41" s="69"/>
      <c r="K41" s="69"/>
      <c r="L41" s="77"/>
    </row>
    <row r="42" spans="1:12" x14ac:dyDescent="0.25">
      <c r="A42" s="7" t="s">
        <v>98</v>
      </c>
      <c r="B42" s="36" t="s">
        <v>160</v>
      </c>
      <c r="C42" s="17">
        <v>32349</v>
      </c>
      <c r="D42" s="47" t="s">
        <v>142</v>
      </c>
      <c r="E42">
        <f t="shared" si="2"/>
        <v>1274.4000000000001</v>
      </c>
      <c r="F42" s="57">
        <v>1593</v>
      </c>
      <c r="G42" s="67" t="s">
        <v>169</v>
      </c>
      <c r="H42" s="69"/>
      <c r="I42" s="69"/>
      <c r="J42" s="69"/>
      <c r="K42" s="69"/>
      <c r="L42" s="77"/>
    </row>
    <row r="43" spans="1:12" x14ac:dyDescent="0.25">
      <c r="A43" s="7" t="s">
        <v>100</v>
      </c>
      <c r="B43" s="38" t="s">
        <v>57</v>
      </c>
      <c r="C43" s="19">
        <v>3236</v>
      </c>
      <c r="D43" s="50" t="s">
        <v>144</v>
      </c>
      <c r="E43" s="61">
        <f>F43/1.25</f>
        <v>4587.2</v>
      </c>
      <c r="F43" s="62">
        <v>5734</v>
      </c>
      <c r="G43" s="72" t="s">
        <v>169</v>
      </c>
      <c r="H43" s="73"/>
      <c r="I43" s="73"/>
      <c r="J43" s="73"/>
      <c r="K43" s="73"/>
      <c r="L43" s="77" t="s">
        <v>171</v>
      </c>
    </row>
    <row r="44" spans="1:12" x14ac:dyDescent="0.25">
      <c r="A44" s="7" t="s">
        <v>165</v>
      </c>
      <c r="B44" s="38" t="s">
        <v>58</v>
      </c>
      <c r="C44" s="19">
        <v>3237</v>
      </c>
      <c r="D44" s="50" t="s">
        <v>145</v>
      </c>
      <c r="E44">
        <f>F44/1.25</f>
        <v>318.39999999999998</v>
      </c>
      <c r="F44" s="57">
        <v>398</v>
      </c>
      <c r="G44" s="67" t="s">
        <v>169</v>
      </c>
      <c r="H44" s="69"/>
      <c r="I44" s="69"/>
      <c r="J44" s="69"/>
      <c r="K44" s="69"/>
      <c r="L44" s="77"/>
    </row>
    <row r="45" spans="1:12" x14ac:dyDescent="0.25">
      <c r="A45" s="7" t="s">
        <v>101</v>
      </c>
      <c r="B45" s="38" t="s">
        <v>59</v>
      </c>
      <c r="C45" s="19">
        <v>3238</v>
      </c>
      <c r="D45" s="50" t="s">
        <v>146</v>
      </c>
      <c r="E45">
        <f>F45/1.25</f>
        <v>6105.1679999999997</v>
      </c>
      <c r="F45" s="57">
        <f>F46+F47</f>
        <v>7631.46</v>
      </c>
      <c r="G45" s="67" t="s">
        <v>169</v>
      </c>
      <c r="H45" s="69"/>
      <c r="I45" s="69"/>
      <c r="J45" s="69"/>
      <c r="K45" s="69"/>
      <c r="L45" s="77"/>
    </row>
    <row r="46" spans="1:12" x14ac:dyDescent="0.25">
      <c r="A46" s="7" t="s">
        <v>102</v>
      </c>
      <c r="B46" s="28" t="s">
        <v>60</v>
      </c>
      <c r="C46" s="16">
        <v>32381</v>
      </c>
      <c r="D46" s="47" t="s">
        <v>147</v>
      </c>
      <c r="E46">
        <f>F46/1.25</f>
        <v>3981.6</v>
      </c>
      <c r="F46" s="58">
        <v>4977</v>
      </c>
      <c r="G46" s="67" t="s">
        <v>169</v>
      </c>
      <c r="H46" s="69"/>
      <c r="I46" s="69"/>
      <c r="J46" s="69"/>
      <c r="K46" s="69"/>
      <c r="L46" s="77"/>
    </row>
    <row r="47" spans="1:12" x14ac:dyDescent="0.25">
      <c r="A47" s="7" t="s">
        <v>103</v>
      </c>
      <c r="B47" s="28" t="s">
        <v>61</v>
      </c>
      <c r="C47" s="16">
        <v>32389</v>
      </c>
      <c r="D47" s="11" t="s">
        <v>148</v>
      </c>
      <c r="E47">
        <f>F47/1.25</f>
        <v>2123.5680000000002</v>
      </c>
      <c r="F47" s="57">
        <v>2654.46</v>
      </c>
      <c r="G47" s="67" t="s">
        <v>169</v>
      </c>
      <c r="H47" s="69"/>
      <c r="I47" s="69"/>
      <c r="J47" s="69"/>
      <c r="K47" s="69"/>
      <c r="L47" s="77"/>
    </row>
    <row r="48" spans="1:12" x14ac:dyDescent="0.25">
      <c r="A48" s="7" t="s">
        <v>104</v>
      </c>
      <c r="B48" s="38" t="s">
        <v>52</v>
      </c>
      <c r="C48" s="19">
        <v>3239</v>
      </c>
      <c r="D48" s="50"/>
      <c r="E48" s="63">
        <f>E49+E52+E51</f>
        <v>3504</v>
      </c>
      <c r="F48" s="63">
        <f>F50+F49+F51+F52</f>
        <v>5176</v>
      </c>
      <c r="G48" s="72"/>
      <c r="H48" s="73"/>
      <c r="I48" s="73"/>
      <c r="J48" s="73"/>
      <c r="K48" s="73"/>
      <c r="L48" s="77" t="s">
        <v>171</v>
      </c>
    </row>
    <row r="49" spans="1:12" x14ac:dyDescent="0.25">
      <c r="A49" s="7" t="s">
        <v>166</v>
      </c>
      <c r="B49" s="34" t="s">
        <v>62</v>
      </c>
      <c r="C49" s="16">
        <v>32391</v>
      </c>
      <c r="D49" s="47" t="s">
        <v>149</v>
      </c>
      <c r="E49">
        <f t="shared" ref="E49:E59" si="3">F49/1.25</f>
        <v>318.39999999999998</v>
      </c>
      <c r="F49" s="59">
        <v>398</v>
      </c>
      <c r="G49" s="67" t="s">
        <v>169</v>
      </c>
      <c r="H49" s="69"/>
      <c r="I49" s="69"/>
      <c r="J49" s="69"/>
      <c r="K49" s="69"/>
      <c r="L49" s="77"/>
    </row>
    <row r="50" spans="1:12" x14ac:dyDescent="0.25">
      <c r="A50" s="7" t="s">
        <v>99</v>
      </c>
      <c r="B50" s="36" t="s">
        <v>56</v>
      </c>
      <c r="C50" s="17">
        <v>32395</v>
      </c>
      <c r="D50" s="47" t="s">
        <v>143</v>
      </c>
      <c r="E50">
        <f t="shared" si="3"/>
        <v>636.79999999999995</v>
      </c>
      <c r="F50" s="57">
        <v>796</v>
      </c>
      <c r="G50" s="67" t="s">
        <v>169</v>
      </c>
      <c r="H50" s="69"/>
      <c r="I50" s="69"/>
      <c r="J50" s="69"/>
      <c r="K50" s="69"/>
      <c r="L50" s="77"/>
    </row>
    <row r="51" spans="1:12" x14ac:dyDescent="0.25">
      <c r="A51" s="7" t="s">
        <v>105</v>
      </c>
      <c r="B51" s="34" t="s">
        <v>63</v>
      </c>
      <c r="C51" s="16">
        <v>32395</v>
      </c>
      <c r="D51" s="47" t="s">
        <v>150</v>
      </c>
      <c r="E51">
        <f t="shared" si="3"/>
        <v>2654.4</v>
      </c>
      <c r="F51" s="59">
        <v>3318</v>
      </c>
      <c r="G51" s="67" t="s">
        <v>169</v>
      </c>
      <c r="H51" s="69"/>
      <c r="I51" s="69"/>
      <c r="J51" s="69"/>
      <c r="K51" s="69"/>
      <c r="L51" s="77"/>
    </row>
    <row r="52" spans="1:12" x14ac:dyDescent="0.25">
      <c r="A52" s="7" t="s">
        <v>106</v>
      </c>
      <c r="B52" s="34" t="s">
        <v>64</v>
      </c>
      <c r="C52" s="16">
        <v>32399</v>
      </c>
      <c r="D52" s="47" t="s">
        <v>151</v>
      </c>
      <c r="E52">
        <f t="shared" si="3"/>
        <v>531.20000000000005</v>
      </c>
      <c r="F52" s="59">
        <v>664</v>
      </c>
      <c r="G52" s="67" t="s">
        <v>169</v>
      </c>
      <c r="H52" s="69"/>
      <c r="I52" s="69"/>
      <c r="J52" s="69"/>
      <c r="K52" s="69"/>
      <c r="L52" s="77"/>
    </row>
    <row r="53" spans="1:12" x14ac:dyDescent="0.25">
      <c r="A53" s="7" t="s">
        <v>107</v>
      </c>
      <c r="B53" s="39" t="s">
        <v>65</v>
      </c>
      <c r="C53" s="20">
        <v>329</v>
      </c>
      <c r="D53" s="54"/>
      <c r="E53" s="65">
        <f t="shared" si="3"/>
        <v>1592.8</v>
      </c>
      <c r="F53" s="66">
        <f>F54+F55+F56+F57</f>
        <v>1991</v>
      </c>
      <c r="G53" s="70"/>
      <c r="H53" s="71"/>
      <c r="I53" s="71"/>
      <c r="J53" s="71"/>
      <c r="K53" s="71"/>
      <c r="L53" s="77" t="s">
        <v>171</v>
      </c>
    </row>
    <row r="54" spans="1:12" x14ac:dyDescent="0.25">
      <c r="A54" s="7" t="s">
        <v>108</v>
      </c>
      <c r="B54" s="38" t="s">
        <v>66</v>
      </c>
      <c r="C54" s="18">
        <v>32931</v>
      </c>
      <c r="D54" s="45"/>
      <c r="E54">
        <f t="shared" si="3"/>
        <v>530.71199999999999</v>
      </c>
      <c r="F54">
        <v>663.39</v>
      </c>
      <c r="G54" s="67" t="s">
        <v>169</v>
      </c>
      <c r="H54" s="69"/>
      <c r="I54" s="69"/>
      <c r="J54" s="69"/>
      <c r="K54" s="69"/>
      <c r="L54" s="77"/>
    </row>
    <row r="55" spans="1:12" x14ac:dyDescent="0.25">
      <c r="A55" s="7" t="s">
        <v>109</v>
      </c>
      <c r="B55" s="38" t="s">
        <v>67</v>
      </c>
      <c r="C55" s="18">
        <v>3295</v>
      </c>
      <c r="D55" s="45"/>
      <c r="E55">
        <f t="shared" si="3"/>
        <v>265.60000000000002</v>
      </c>
      <c r="F55" s="59">
        <v>332</v>
      </c>
      <c r="G55" s="67" t="s">
        <v>169</v>
      </c>
      <c r="H55" s="69"/>
      <c r="I55" s="69"/>
      <c r="J55" s="69"/>
      <c r="K55" s="69"/>
      <c r="L55" s="77"/>
    </row>
    <row r="56" spans="1:12" x14ac:dyDescent="0.25">
      <c r="A56" s="7" t="s">
        <v>167</v>
      </c>
      <c r="B56" s="38" t="s">
        <v>65</v>
      </c>
      <c r="C56" s="18">
        <v>3299</v>
      </c>
      <c r="D56" s="45"/>
      <c r="E56">
        <f t="shared" si="3"/>
        <v>530.88800000000003</v>
      </c>
      <c r="F56">
        <v>663.61</v>
      </c>
      <c r="G56" s="67" t="s">
        <v>169</v>
      </c>
      <c r="H56" s="69"/>
      <c r="I56" s="69"/>
      <c r="J56" s="69"/>
      <c r="K56" s="69"/>
      <c r="L56" s="77"/>
    </row>
    <row r="57" spans="1:12" x14ac:dyDescent="0.25">
      <c r="A57" s="7" t="s">
        <v>110</v>
      </c>
      <c r="B57" s="38" t="s">
        <v>68</v>
      </c>
      <c r="C57" s="18">
        <v>3295</v>
      </c>
      <c r="D57" s="45" t="s">
        <v>152</v>
      </c>
      <c r="E57">
        <f t="shared" si="3"/>
        <v>265.60000000000002</v>
      </c>
      <c r="F57" s="59">
        <v>332</v>
      </c>
      <c r="G57" s="67" t="s">
        <v>169</v>
      </c>
      <c r="H57" s="69"/>
      <c r="I57" s="69"/>
      <c r="J57" s="69"/>
      <c r="K57" s="69"/>
      <c r="L57" s="77"/>
    </row>
    <row r="58" spans="1:12" x14ac:dyDescent="0.25">
      <c r="A58" s="7" t="s">
        <v>111</v>
      </c>
      <c r="B58" s="40" t="s">
        <v>69</v>
      </c>
      <c r="C58" s="21">
        <v>3431</v>
      </c>
      <c r="D58" s="22" t="s">
        <v>153</v>
      </c>
      <c r="E58" s="65">
        <f t="shared" si="3"/>
        <v>1337.6</v>
      </c>
      <c r="F58" s="64">
        <v>1672</v>
      </c>
      <c r="G58" s="70" t="s">
        <v>169</v>
      </c>
      <c r="H58" s="71"/>
      <c r="I58" s="71"/>
      <c r="J58" s="71"/>
      <c r="K58" s="71"/>
      <c r="L58" s="77" t="s">
        <v>171</v>
      </c>
    </row>
    <row r="59" spans="1:12" x14ac:dyDescent="0.25">
      <c r="A59" s="7" t="s">
        <v>112</v>
      </c>
      <c r="B59" s="41" t="s">
        <v>70</v>
      </c>
      <c r="C59" s="22">
        <v>3722</v>
      </c>
      <c r="D59" s="55"/>
      <c r="E59" s="65">
        <f t="shared" si="3"/>
        <v>165638.07199999999</v>
      </c>
      <c r="F59" s="64">
        <v>207047.59</v>
      </c>
      <c r="G59" s="68" t="s">
        <v>170</v>
      </c>
      <c r="H59" s="71"/>
      <c r="I59" s="71"/>
      <c r="J59" s="71"/>
      <c r="K59" s="71"/>
      <c r="L59" s="77" t="s">
        <v>171</v>
      </c>
    </row>
    <row r="60" spans="1:12" x14ac:dyDescent="0.25">
      <c r="A60" s="7" t="s">
        <v>113</v>
      </c>
      <c r="B60" s="40" t="s">
        <v>71</v>
      </c>
      <c r="C60" s="21">
        <v>42212</v>
      </c>
      <c r="D60" s="55" t="s">
        <v>154</v>
      </c>
      <c r="E60">
        <f>E61+E62+E63+E64</f>
        <v>8494.2960000000003</v>
      </c>
      <c r="F60" s="57">
        <f>F61+F62+F63+F64</f>
        <v>10617.869999999999</v>
      </c>
      <c r="G60" s="67" t="s">
        <v>169</v>
      </c>
      <c r="H60" s="69"/>
      <c r="I60" s="69"/>
      <c r="J60" s="69"/>
      <c r="K60" s="69"/>
      <c r="L60" s="77"/>
    </row>
    <row r="61" spans="1:12" x14ac:dyDescent="0.25">
      <c r="A61" s="7" t="s">
        <v>114</v>
      </c>
      <c r="B61" s="42" t="s">
        <v>72</v>
      </c>
      <c r="C61" s="23">
        <v>42212</v>
      </c>
      <c r="D61" s="56" t="s">
        <v>155</v>
      </c>
      <c r="E61">
        <f>F61/1.25</f>
        <v>1061.8240000000001</v>
      </c>
      <c r="F61" s="57">
        <v>1327.28</v>
      </c>
      <c r="G61" s="67" t="s">
        <v>169</v>
      </c>
      <c r="H61" s="69"/>
      <c r="I61" s="69"/>
      <c r="J61" s="69"/>
      <c r="K61" s="69"/>
      <c r="L61" s="77"/>
    </row>
    <row r="62" spans="1:12" x14ac:dyDescent="0.25">
      <c r="A62" s="7" t="s">
        <v>115</v>
      </c>
      <c r="B62" s="43" t="s">
        <v>73</v>
      </c>
      <c r="C62" s="23">
        <v>42211</v>
      </c>
      <c r="D62" s="56" t="s">
        <v>156</v>
      </c>
      <c r="E62">
        <f>F62/1.25</f>
        <v>3185.3440000000001</v>
      </c>
      <c r="F62" s="57">
        <v>3981.68</v>
      </c>
      <c r="G62" s="67" t="s">
        <v>169</v>
      </c>
      <c r="H62" s="69"/>
      <c r="I62" s="69"/>
      <c r="J62" s="69"/>
      <c r="K62" s="69"/>
      <c r="L62" s="77"/>
    </row>
    <row r="63" spans="1:12" x14ac:dyDescent="0.25">
      <c r="A63" s="7" t="s">
        <v>116</v>
      </c>
      <c r="B63" s="42" t="s">
        <v>74</v>
      </c>
      <c r="C63" s="23">
        <v>42273</v>
      </c>
      <c r="D63" s="56" t="s">
        <v>157</v>
      </c>
      <c r="E63">
        <f>F63/1.25</f>
        <v>3185.3440000000001</v>
      </c>
      <c r="F63" s="57">
        <v>3981.68</v>
      </c>
      <c r="G63" s="67" t="s">
        <v>169</v>
      </c>
      <c r="H63" s="69"/>
      <c r="I63" s="69"/>
      <c r="J63" s="69"/>
      <c r="K63" s="69"/>
      <c r="L63" s="77"/>
    </row>
    <row r="64" spans="1:12" x14ac:dyDescent="0.25">
      <c r="A64" s="7" t="s">
        <v>117</v>
      </c>
      <c r="B64" s="42" t="s">
        <v>75</v>
      </c>
      <c r="C64" s="23">
        <v>42411</v>
      </c>
      <c r="D64" s="56" t="s">
        <v>158</v>
      </c>
      <c r="E64">
        <f>F64/1.25</f>
        <v>1061.7840000000001</v>
      </c>
      <c r="F64" s="57">
        <v>1327.23</v>
      </c>
      <c r="G64" s="67" t="s">
        <v>169</v>
      </c>
      <c r="H64" s="69"/>
      <c r="I64" s="69"/>
      <c r="J64" s="69"/>
      <c r="K64" s="69"/>
      <c r="L64" s="7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Racun</cp:lastModifiedBy>
  <dcterms:created xsi:type="dcterms:W3CDTF">2022-12-08T09:00:30Z</dcterms:created>
  <dcterms:modified xsi:type="dcterms:W3CDTF">2023-12-06T09:22:01Z</dcterms:modified>
</cp:coreProperties>
</file>