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\Desktop\RVI BILANe 2025\"/>
    </mc:Choice>
  </mc:AlternateContent>
  <bookViews>
    <workbookView xWindow="0" yWindow="0" windowWidth="23880" windowHeight="1171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64" i="1" l="1"/>
  <c r="E65" i="1"/>
  <c r="F10" i="1"/>
  <c r="F65" i="1"/>
  <c r="E18" i="1"/>
  <c r="E19" i="1"/>
  <c r="E71" i="1" l="1"/>
  <c r="E62" i="1"/>
  <c r="E63" i="1"/>
  <c r="E22" i="1" l="1"/>
  <c r="E11" i="1"/>
  <c r="E12" i="1"/>
  <c r="F52" i="1" l="1"/>
  <c r="E42" i="1"/>
  <c r="F41" i="1"/>
  <c r="E54" i="1"/>
  <c r="F66" i="1"/>
  <c r="E70" i="1"/>
  <c r="E69" i="1"/>
  <c r="E68" i="1"/>
  <c r="E67" i="1"/>
  <c r="E66" i="1" l="1"/>
  <c r="E61" i="1"/>
  <c r="E60" i="1"/>
  <c r="E59" i="1"/>
  <c r="E58" i="1"/>
  <c r="E56" i="1"/>
  <c r="E55" i="1"/>
  <c r="E53" i="1"/>
  <c r="E51" i="1"/>
  <c r="E50" i="1"/>
  <c r="E48" i="1"/>
  <c r="E47" i="1"/>
  <c r="E46" i="1"/>
  <c r="E45" i="1"/>
  <c r="E44" i="1"/>
  <c r="E43" i="1"/>
  <c r="E40" i="1"/>
  <c r="E39" i="1"/>
  <c r="E38" i="1"/>
  <c r="E37" i="1"/>
  <c r="E35" i="1"/>
  <c r="E34" i="1"/>
  <c r="E31" i="1"/>
  <c r="E30" i="1"/>
  <c r="E28" i="1"/>
  <c r="E27" i="1"/>
  <c r="E26" i="1"/>
  <c r="E25" i="1"/>
  <c r="E24" i="1"/>
  <c r="E21" i="1"/>
  <c r="E17" i="1"/>
  <c r="E16" i="1"/>
  <c r="E15" i="1"/>
  <c r="E14" i="1"/>
  <c r="E13" i="1"/>
  <c r="F57" i="1"/>
  <c r="E57" i="1" s="1"/>
  <c r="F36" i="1"/>
  <c r="F49" i="1"/>
  <c r="E49" i="1" s="1"/>
  <c r="F33" i="1"/>
  <c r="F29" i="1"/>
  <c r="E29" i="1" s="1"/>
  <c r="F23" i="1"/>
  <c r="F20" i="1"/>
  <c r="E41" i="1" l="1"/>
  <c r="F32" i="1"/>
  <c r="E32" i="1" s="1"/>
  <c r="E33" i="1"/>
  <c r="E36" i="1"/>
  <c r="E52" i="1"/>
  <c r="E10" i="1"/>
  <c r="E20" i="1"/>
  <c r="E23" i="1"/>
  <c r="F9" i="1"/>
  <c r="E9" i="1" l="1"/>
</calcChain>
</file>

<file path=xl/sharedStrings.xml><?xml version="1.0" encoding="utf-8"?>
<sst xmlns="http://schemas.openxmlformats.org/spreadsheetml/2006/main" count="254" uniqueCount="182">
  <si>
    <t xml:space="preserve">Evidencijski broj nabave
</t>
  </si>
  <si>
    <t>Konto</t>
  </si>
  <si>
    <t>Brojčana oznaka predmeta (CPV)</t>
  </si>
  <si>
    <t>Ugovor/ okvirni sporazum</t>
  </si>
  <si>
    <t>Planirani početak postupka</t>
  </si>
  <si>
    <t>Planirano trajanje</t>
  </si>
  <si>
    <t>Vrsta postupka (jednostavna nabava)</t>
  </si>
  <si>
    <t>Procijenjena vrijednost (u EUR bez PDV-a)</t>
  </si>
  <si>
    <t>Predmet podijenjen na grupe</t>
  </si>
  <si>
    <t>Ugovor financiran iz EU fondova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</si>
  <si>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</si>
  <si>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</si>
  <si>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</si>
  <si>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</si>
  <si>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</si>
  <si>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</si>
  <si>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</si>
  <si>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</si>
  <si>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</si>
  <si>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</si>
  <si>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</si>
  <si>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</si>
  <si>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Predmet nabave</t>
  </si>
  <si>
    <t>RASHODI ZA MATERIJAL I ENERGIJU</t>
  </si>
  <si>
    <t>UREDSKI MATERIJAL</t>
  </si>
  <si>
    <t>UREDSKE POTREPŠTINE</t>
  </si>
  <si>
    <t>OMOTNICE</t>
  </si>
  <si>
    <t>PAPIR FOTOKOPIRNI</t>
  </si>
  <si>
    <t>ŠKOLSKE KNJIGE</t>
  </si>
  <si>
    <t>ČASOPISI</t>
  </si>
  <si>
    <t>PEDAGOŠKA DOKUMENTACIJA</t>
  </si>
  <si>
    <t>MATERIJAL I SR ZA ZA ČIŠĆENJE</t>
  </si>
  <si>
    <t>MAT. ZA HIG. POTREBA</t>
  </si>
  <si>
    <t>ENERGIJA</t>
  </si>
  <si>
    <t>ELEKTR.ENER.-HEP Opskrba</t>
  </si>
  <si>
    <t>MAT.DIJ.ZA TEK,INV. ODR OPREME</t>
  </si>
  <si>
    <t>DIJELOVI ZA RAČUNALA I OPREMU</t>
  </si>
  <si>
    <t>ELEKTRIČNI MATERIJAL</t>
  </si>
  <si>
    <t>ALATI, BRAVE, KLJUČEVI, ŠARKE.</t>
  </si>
  <si>
    <t>OSTALI MAT ZA TEK.INV.ODRŽA.</t>
  </si>
  <si>
    <t>SITNI INVENTAR</t>
  </si>
  <si>
    <t>Službena, radna i zaštitna odjeća i obuća</t>
  </si>
  <si>
    <t>ZAŠTITNA OBUĆA</t>
  </si>
  <si>
    <t>RADNA ODJEĆA</t>
  </si>
  <si>
    <t>RASHODI ZA USLUGE</t>
  </si>
  <si>
    <t>USLUGE TELEFONA, POŠTE I PRIJEZVOZA</t>
  </si>
  <si>
    <t>USLUGE TELEFONA, POŠTARINE</t>
  </si>
  <si>
    <t>POŠTARINA</t>
  </si>
  <si>
    <t>Usluge tekućek i incesticij.održav.</t>
  </si>
  <si>
    <t>ELEKTRORADOVI</t>
  </si>
  <si>
    <t>VODOINSTALATERSKI RADOVI</t>
  </si>
  <si>
    <t>OSTALE USLUGE</t>
  </si>
  <si>
    <t xml:space="preserve">SANACIJA ZIDOVA  </t>
  </si>
  <si>
    <t>KOMUNALNE USLUGE</t>
  </si>
  <si>
    <t>PITKA VODA</t>
  </si>
  <si>
    <t>ZAŠTITA PODATAKA</t>
  </si>
  <si>
    <t>ZDRAVSTVENE USLUGE</t>
  </si>
  <si>
    <t>INTELEKTUALNE I OSTALE USLUGE</t>
  </si>
  <si>
    <t>RAČUNALNE USLUGE</t>
  </si>
  <si>
    <t>USLU. TEK.INV.ODR.OPREME-NET</t>
  </si>
  <si>
    <t>OSTALE RAČ USLUGE</t>
  </si>
  <si>
    <t>USLUGE KOPIRANJA</t>
  </si>
  <si>
    <t>USLUGE ČUVANJA IMOVINE</t>
  </si>
  <si>
    <t>OSTALE NESPOM.USLUGE</t>
  </si>
  <si>
    <t>OSTALI NESPOMENUTI RASHODI</t>
  </si>
  <si>
    <t>REPREZENTACIJA</t>
  </si>
  <si>
    <t>PRISTOJBE  I NAKNADE</t>
  </si>
  <si>
    <t>POTVRDNICE,PRISTOJBE</t>
  </si>
  <si>
    <t>USLUGE BANAKA</t>
  </si>
  <si>
    <t>PRIJEVOZ  UČENIKA</t>
  </si>
  <si>
    <t>UREDSKI NAMJEŠTAJ</t>
  </si>
  <si>
    <t>STOLICE</t>
  </si>
  <si>
    <t>RAČUNALA I PISAČI</t>
  </si>
  <si>
    <t>OSOBNA RAČUNALA-LAPTOP</t>
  </si>
  <si>
    <t>KNJIGE</t>
  </si>
  <si>
    <t>15.</t>
  </si>
  <si>
    <t>16.</t>
  </si>
  <si>
    <t>17.</t>
  </si>
  <si>
    <t>18.</t>
  </si>
  <si>
    <t>19.</t>
  </si>
  <si>
    <t>20.</t>
  </si>
  <si>
    <t>21.</t>
  </si>
  <si>
    <t>22800000-8</t>
  </si>
  <si>
    <t>30192000-1</t>
  </si>
  <si>
    <t>30199230-1</t>
  </si>
  <si>
    <t>30197643-5</t>
  </si>
  <si>
    <t>22111000-1</t>
  </si>
  <si>
    <t>22213000-6</t>
  </si>
  <si>
    <t>22822000-8</t>
  </si>
  <si>
    <t>39830000-9</t>
  </si>
  <si>
    <t>33761000-2</t>
  </si>
  <si>
    <t>09135000-5</t>
  </si>
  <si>
    <t>09135000-4</t>
  </si>
  <si>
    <t>30145000-7</t>
  </si>
  <si>
    <t>31681410-0</t>
  </si>
  <si>
    <t>44500000-5</t>
  </si>
  <si>
    <t>44523300-5</t>
  </si>
  <si>
    <t>18830000-6</t>
  </si>
  <si>
    <t>18110000-3</t>
  </si>
  <si>
    <t>64210000-1</t>
  </si>
  <si>
    <t>64110000-0</t>
  </si>
  <si>
    <t>45317000-2</t>
  </si>
  <si>
    <t>45332000-3</t>
  </si>
  <si>
    <t>50800000-3</t>
  </si>
  <si>
    <t>45262000-1</t>
  </si>
  <si>
    <t>65111000-4</t>
  </si>
  <si>
    <t>65000000-3</t>
  </si>
  <si>
    <t>65000000-4</t>
  </si>
  <si>
    <t>85100000-0</t>
  </si>
  <si>
    <t>71000000-8</t>
  </si>
  <si>
    <t>71000000-9</t>
  </si>
  <si>
    <t>72267000-4</t>
  </si>
  <si>
    <t>72610000-6</t>
  </si>
  <si>
    <t>79800000-2</t>
  </si>
  <si>
    <t>79711000-1</t>
  </si>
  <si>
    <t>79711000-2</t>
  </si>
  <si>
    <t>22820000-4</t>
  </si>
  <si>
    <t>66110000-4</t>
  </si>
  <si>
    <t>39130000-3</t>
  </si>
  <si>
    <t>39110000-6</t>
  </si>
  <si>
    <t>30230000-0</t>
  </si>
  <si>
    <t>30213000-5</t>
  </si>
  <si>
    <t>22113000-5</t>
  </si>
  <si>
    <t>OSTALE KOMUN. USLUGE</t>
  </si>
  <si>
    <t>jednostavna nabava</t>
  </si>
  <si>
    <t>Javnu nab.organ. Županija</t>
  </si>
  <si>
    <t>1 god.</t>
  </si>
  <si>
    <t>Vukovarska 37, Split</t>
  </si>
  <si>
    <t>Ekonomska i upravna škola</t>
  </si>
  <si>
    <t>Nabava energenata-lož ulja ekstra lako(LUEL EURO)</t>
  </si>
  <si>
    <t>OtvorenI postupak  javne nabave .</t>
  </si>
  <si>
    <t>PLAN NABAVE 2026.</t>
  </si>
  <si>
    <t>Financijski plan 2026 (u EUR s PDV-om)</t>
  </si>
  <si>
    <t>Grad Split (289.71 €)</t>
  </si>
  <si>
    <t>DIMNJAČARKSE USLUGE Kodimont 2*800)</t>
  </si>
  <si>
    <t>IZNOŠENJE I ODVOZ SMEĆA cc225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</si>
  <si>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</si>
  <si>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</si>
  <si>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</si>
  <si>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</si>
  <si>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</si>
  <si>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</si>
  <si>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</si>
  <si>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</si>
  <si>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</si>
  <si>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2.2.</t>
  </si>
  <si>
    <t>3.1.</t>
  </si>
  <si>
    <t>3.2.</t>
  </si>
  <si>
    <t>3.3.</t>
  </si>
  <si>
    <t>3.4.</t>
  </si>
  <si>
    <t>4.1.</t>
  </si>
  <si>
    <t>4.2.</t>
  </si>
  <si>
    <t>7.1.</t>
  </si>
  <si>
    <t>7.2.</t>
  </si>
  <si>
    <t>7.3.</t>
  </si>
  <si>
    <t>7.4.</t>
  </si>
  <si>
    <t>8.1.</t>
  </si>
  <si>
    <t>8.2.</t>
  </si>
  <si>
    <t>8.3.</t>
  </si>
  <si>
    <t>8.4.</t>
  </si>
  <si>
    <t>8.5.</t>
  </si>
  <si>
    <t>6.1.</t>
  </si>
  <si>
    <t>6.2.</t>
  </si>
  <si>
    <t>12.1.</t>
  </si>
  <si>
    <t>13.1.</t>
  </si>
  <si>
    <t>13.2.</t>
  </si>
  <si>
    <t>13.4.</t>
  </si>
  <si>
    <t>Usluge platnog prometa</t>
  </si>
  <si>
    <t>19.1.</t>
  </si>
  <si>
    <t>2.1.</t>
  </si>
  <si>
    <t>RASHODI ZA NABAVU NEFINANCIJSKE IMOVINE</t>
  </si>
  <si>
    <t>21.1.</t>
  </si>
  <si>
    <t>21.2.</t>
  </si>
  <si>
    <t>21.3.</t>
  </si>
  <si>
    <t>21.4.</t>
  </si>
  <si>
    <t>21.5.</t>
  </si>
  <si>
    <t>računalni programi</t>
  </si>
  <si>
    <t>48200000-0</t>
  </si>
  <si>
    <t>Ravnatelj:</t>
  </si>
  <si>
    <t>2 god.</t>
  </si>
  <si>
    <t>USVOJENO NA ŠKOLSKOM ODBORU XX.12.2025</t>
  </si>
  <si>
    <t>Marin Musulin, mag.educ.inf.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</si>
</sst>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6" fontId="5" fillId="2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0" fillId="0" borderId="1" xfId="0" applyBorder="1"/>
    <xf numFmtId="0" fontId="7" fillId="2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4" fontId="6" fillId="3" borderId="1" xfId="0" applyNumberFormat="1" applyFont="1" applyFill="1" applyBorder="1" applyAlignment="1">
      <alignment horizontal="center"/>
    </xf>
    <xf numFmtId="0" fontId="0" fillId="5" borderId="1" xfId="0" applyFill="1" applyBorder="1" applyAlignment="1"/>
    <xf numFmtId="0" fontId="0" fillId="3" borderId="1" xfId="0" applyFill="1" applyBorder="1" applyAlignment="1"/>
    <xf numFmtId="0" fontId="0" fillId="0" borderId="1" xfId="0" applyBorder="1" applyAlignment="1"/>
    <xf numFmtId="4" fontId="6" fillId="0" borderId="1" xfId="0" applyNumberFormat="1" applyFont="1" applyBorder="1" applyAlignment="1"/>
    <xf numFmtId="4" fontId="6" fillId="3" borderId="1" xfId="0" applyNumberFormat="1" applyFont="1" applyFill="1" applyBorder="1" applyAlignment="1"/>
    <xf numFmtId="0" fontId="0" fillId="2" borderId="1" xfId="0" applyFill="1" applyBorder="1" applyAlignment="1"/>
    <xf numFmtId="0" fontId="4" fillId="0" borderId="1" xfId="0" applyFont="1" applyBorder="1" applyAlignment="1"/>
    <xf numFmtId="0" fontId="6" fillId="0" borderId="1" xfId="0" applyFont="1" applyBorder="1" applyAlignment="1"/>
    <xf numFmtId="0" fontId="4" fillId="3" borderId="1" xfId="0" applyFont="1" applyFill="1" applyBorder="1" applyAlignment="1"/>
    <xf numFmtId="0" fontId="6" fillId="2" borderId="1" xfId="0" applyFont="1" applyFill="1" applyBorder="1" applyAlignment="1"/>
    <xf numFmtId="0" fontId="4" fillId="2" borderId="1" xfId="0" applyFont="1" applyFill="1" applyBorder="1" applyAlignment="1"/>
    <xf numFmtId="4" fontId="6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4" fontId="0" fillId="4" borderId="1" xfId="0" applyNumberFormat="1" applyFill="1" applyBorder="1" applyAlignment="1"/>
    <xf numFmtId="4" fontId="0" fillId="5" borderId="1" xfId="0" applyNumberFormat="1" applyFill="1" applyBorder="1" applyAlignment="1"/>
    <xf numFmtId="16" fontId="6" fillId="3" borderId="1" xfId="0" applyNumberFormat="1" applyFont="1" applyFill="1" applyBorder="1" applyAlignment="1">
      <alignment horizontal="left"/>
    </xf>
    <xf numFmtId="4" fontId="0" fillId="3" borderId="1" xfId="0" applyNumberFormat="1" applyFill="1" applyBorder="1" applyAlignment="1"/>
    <xf numFmtId="4" fontId="0" fillId="0" borderId="1" xfId="0" applyNumberFormat="1" applyBorder="1" applyAlignment="1"/>
    <xf numFmtId="2" fontId="0" fillId="0" borderId="1" xfId="0" applyNumberFormat="1" applyBorder="1" applyAlignment="1"/>
    <xf numFmtId="4" fontId="4" fillId="3" borderId="1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5" fillId="2" borderId="1" xfId="0" applyNumberFormat="1" applyFont="1" applyFill="1" applyBorder="1" applyAlignment="1"/>
    <xf numFmtId="4" fontId="3" fillId="2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/>
    <xf numFmtId="0" fontId="6" fillId="3" borderId="1" xfId="0" applyFont="1" applyFill="1" applyBorder="1" applyAlignment="1"/>
    <xf numFmtId="3" fontId="0" fillId="0" borderId="1" xfId="0" applyNumberFormat="1" applyBorder="1" applyAlignment="1"/>
    <xf numFmtId="2" fontId="0" fillId="2" borderId="1" xfId="0" applyNumberFormat="1" applyFill="1" applyBorder="1" applyAlignment="1"/>
    <xf numFmtId="4" fontId="0" fillId="2" borderId="1" xfId="0" applyNumberFormat="1" applyFill="1" applyBorder="1" applyAlignment="1"/>
    <xf numFmtId="0" fontId="4" fillId="0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6" fillId="0" borderId="2" xfId="0" applyFont="1" applyFill="1" applyBorder="1" applyAlignment="1"/>
    <xf numFmtId="0" fontId="0" fillId="0" borderId="2" xfId="0" applyBorder="1" applyAlignment="1"/>
    <xf numFmtId="4" fontId="0" fillId="0" borderId="2" xfId="0" applyNumberFormat="1" applyBorder="1" applyAlignment="1"/>
    <xf numFmtId="0" fontId="7" fillId="0" borderId="2" xfId="0" applyFont="1" applyBorder="1" applyAlignment="1">
      <alignment horizontal="right"/>
    </xf>
    <xf numFmtId="0" fontId="0" fillId="5" borderId="7" xfId="0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center"/>
    </xf>
  </cellXfs>
  <cellStyles count="2">
    <cellStyle name="Normalno" xfId="0" builtinId="0"/>
    <cellStyle name="Obič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workbookViewId="0">
      <selection activeCell="A7" sqref="A7"/>
    </sheetView>
  </sheetViews>
  <sheetFormatPr defaultRowHeight="15" x14ac:dyDescent="0.25"/>
  <cols>
    <col min="1" max="1" width="5.28515625" customWidth="1"/>
    <col min="2" max="2" width="21" customWidth="1"/>
    <col min="3" max="3" width="6.85546875" customWidth="1"/>
    <col min="4" max="4" width="12.7109375" customWidth="1"/>
    <col min="5" max="5" width="12.140625" customWidth="1"/>
    <col min="6" max="6" width="12.5703125" customWidth="1"/>
    <col min="7" max="7" width="8.7109375" customWidth="1"/>
    <col min="8" max="8" width="0.140625" customWidth="1"/>
    <col min="9" max="9" width="0.140625" hidden="1" customWidth="1"/>
    <col min="10" max="10" width="6.140625" hidden="1" customWidth="1"/>
    <col min="11" max="11" width="9.140625" hidden="1" customWidth="1"/>
    <col min="12" max="12" width="7.140625" customWidth="1"/>
    <col min="14" max="14" width="10.5703125" bestFit="1" customWidth="1"/>
  </cols>
  <sheetData>
    <row r="1" spans="1:14" x14ac:dyDescent="0.25">
      <c r="A1" s="1" t="s">
        <v>128</v>
      </c>
    </row>
    <row r="2" spans="1:14" x14ac:dyDescent="0.25">
      <c r="A2" s="14" t="s">
        <v>127</v>
      </c>
    </row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ht="18.75" x14ac:dyDescent="0.3">
      <c r="E6" s="15" t="s">
        <v>131</v>
      </c>
      <c r="G6" s="16"/>
    </row>
    <row r="7" spans="1:14" ht="20.25" customHeight="1" thickBot="1" x14ac:dyDescent="0.3">
      <c r="A7" t="s">
        <v>180</v>
      </c>
    </row>
    <row r="8" spans="1:14" ht="73.5" customHeight="1" x14ac:dyDescent="0.25">
      <c r="A8" s="51" t="s">
        <v>0</v>
      </c>
      <c r="B8" s="52" t="s">
        <v>22</v>
      </c>
      <c r="C8" s="53" t="s">
        <v>1</v>
      </c>
      <c r="D8" s="54" t="s">
        <v>2</v>
      </c>
      <c r="E8" s="54" t="s">
        <v>7</v>
      </c>
      <c r="F8" s="54" t="s">
        <v>132</v>
      </c>
      <c r="G8" s="52" t="s">
        <v>6</v>
      </c>
      <c r="H8" s="52" t="s">
        <v>8</v>
      </c>
      <c r="I8" s="52" t="s">
        <v>3</v>
      </c>
      <c r="J8" s="52" t="s">
        <v>9</v>
      </c>
      <c r="K8" s="52" t="s">
        <v>4</v>
      </c>
      <c r="L8" s="55" t="s">
        <v>5</v>
      </c>
      <c r="M8" s="2"/>
    </row>
    <row r="9" spans="1:14" x14ac:dyDescent="0.25">
      <c r="A9" s="62"/>
      <c r="B9" s="8" t="s">
        <v>23</v>
      </c>
      <c r="C9" s="4">
        <v>322</v>
      </c>
      <c r="D9" s="4"/>
      <c r="E9" s="33">
        <f>E10+E20+E23+E28+E29</f>
        <v>46427.987118415505</v>
      </c>
      <c r="F9" s="34">
        <f>F10+F20+F23+F28+F29</f>
        <v>54555.23</v>
      </c>
      <c r="G9" s="13" t="s">
        <v>124</v>
      </c>
      <c r="H9" s="18"/>
      <c r="I9" s="18"/>
      <c r="J9" s="18"/>
      <c r="K9" s="18"/>
      <c r="L9" s="56" t="s">
        <v>126</v>
      </c>
    </row>
    <row r="10" spans="1:14" x14ac:dyDescent="0.25">
      <c r="A10" s="63" t="s">
        <v>10</v>
      </c>
      <c r="B10" s="35" t="s">
        <v>24</v>
      </c>
      <c r="C10" s="6">
        <v>3221</v>
      </c>
      <c r="D10" s="6"/>
      <c r="E10" s="36">
        <f>E11+E12+E13+E14+E15+E16+E17+E18+E19</f>
        <v>13840</v>
      </c>
      <c r="F10" s="36">
        <f>SUM(F11:F19)</f>
        <v>17300</v>
      </c>
      <c r="G10" s="12"/>
      <c r="H10" s="19"/>
      <c r="I10" s="19"/>
      <c r="J10" s="19"/>
      <c r="K10" s="19"/>
      <c r="L10" s="56" t="s">
        <v>126</v>
      </c>
      <c r="N10" s="3"/>
    </row>
    <row r="11" spans="1:14" x14ac:dyDescent="0.25">
      <c r="A11" s="64" t="s">
        <v>136</v>
      </c>
      <c r="B11" s="21" t="s">
        <v>24</v>
      </c>
      <c r="C11" s="5">
        <v>32211</v>
      </c>
      <c r="D11" s="5" t="s">
        <v>82</v>
      </c>
      <c r="E11" s="37">
        <f t="shared" ref="E11:E19" si="0">F11/1.25</f>
        <v>3200</v>
      </c>
      <c r="F11" s="37">
        <v>4000</v>
      </c>
      <c r="G11" s="9" t="s">
        <v>124</v>
      </c>
      <c r="H11" s="20"/>
      <c r="I11" s="20"/>
      <c r="J11" s="20"/>
      <c r="K11" s="20"/>
      <c r="L11" s="56"/>
    </row>
    <row r="12" spans="1:14" x14ac:dyDescent="0.25">
      <c r="A12" s="62" t="s">
        <v>137</v>
      </c>
      <c r="B12" s="21" t="s">
        <v>25</v>
      </c>
      <c r="C12" s="5">
        <v>32211</v>
      </c>
      <c r="D12" s="5" t="s">
        <v>83</v>
      </c>
      <c r="E12" s="37">
        <f t="shared" si="0"/>
        <v>2400</v>
      </c>
      <c r="F12" s="37">
        <v>3000</v>
      </c>
      <c r="G12" s="9" t="s">
        <v>124</v>
      </c>
      <c r="H12" s="20"/>
      <c r="I12" s="20"/>
      <c r="J12" s="20"/>
      <c r="K12" s="20"/>
      <c r="L12" s="56"/>
    </row>
    <row r="13" spans="1:14" x14ac:dyDescent="0.25">
      <c r="A13" s="65" t="s">
        <v>138</v>
      </c>
      <c r="B13" s="21" t="s">
        <v>26</v>
      </c>
      <c r="C13" s="5">
        <v>32211</v>
      </c>
      <c r="D13" s="5" t="s">
        <v>84</v>
      </c>
      <c r="E13" s="20">
        <f t="shared" si="0"/>
        <v>120</v>
      </c>
      <c r="F13" s="20">
        <v>150</v>
      </c>
      <c r="G13" s="9" t="s">
        <v>124</v>
      </c>
      <c r="H13" s="20"/>
      <c r="I13" s="20"/>
      <c r="J13" s="20"/>
      <c r="K13" s="20"/>
      <c r="L13" s="56"/>
    </row>
    <row r="14" spans="1:14" x14ac:dyDescent="0.25">
      <c r="A14" s="64" t="s">
        <v>139</v>
      </c>
      <c r="B14" s="21" t="s">
        <v>27</v>
      </c>
      <c r="C14" s="5">
        <v>32211</v>
      </c>
      <c r="D14" s="5" t="s">
        <v>85</v>
      </c>
      <c r="E14" s="37">
        <f t="shared" si="0"/>
        <v>1200</v>
      </c>
      <c r="F14" s="37">
        <v>1500</v>
      </c>
      <c r="G14" s="9" t="s">
        <v>124</v>
      </c>
      <c r="H14" s="20"/>
      <c r="I14" s="20"/>
      <c r="J14" s="20"/>
      <c r="K14" s="20"/>
      <c r="L14" s="56"/>
    </row>
    <row r="15" spans="1:14" x14ac:dyDescent="0.25">
      <c r="A15" s="62" t="s">
        <v>140</v>
      </c>
      <c r="B15" s="21" t="s">
        <v>28</v>
      </c>
      <c r="C15" s="5">
        <v>32212</v>
      </c>
      <c r="D15" s="5" t="s">
        <v>86</v>
      </c>
      <c r="E15" s="37">
        <f t="shared" si="0"/>
        <v>120</v>
      </c>
      <c r="F15" s="20">
        <v>150</v>
      </c>
      <c r="G15" s="9" t="s">
        <v>124</v>
      </c>
      <c r="H15" s="20"/>
      <c r="I15" s="20"/>
      <c r="J15" s="20"/>
      <c r="K15" s="20"/>
      <c r="L15" s="56"/>
    </row>
    <row r="16" spans="1:14" x14ac:dyDescent="0.25">
      <c r="A16" s="65" t="s">
        <v>141</v>
      </c>
      <c r="B16" s="21" t="s">
        <v>29</v>
      </c>
      <c r="C16" s="5">
        <v>32212</v>
      </c>
      <c r="D16" s="5" t="s">
        <v>87</v>
      </c>
      <c r="E16" s="37">
        <f t="shared" si="0"/>
        <v>800</v>
      </c>
      <c r="F16" s="20">
        <v>1000</v>
      </c>
      <c r="G16" s="9" t="s">
        <v>124</v>
      </c>
      <c r="H16" s="20"/>
      <c r="I16" s="20"/>
      <c r="J16" s="20"/>
      <c r="K16" s="20"/>
      <c r="L16" s="56"/>
    </row>
    <row r="17" spans="1:12" x14ac:dyDescent="0.25">
      <c r="A17" s="64" t="s">
        <v>142</v>
      </c>
      <c r="B17" s="21" t="s">
        <v>30</v>
      </c>
      <c r="C17" s="5">
        <v>32213</v>
      </c>
      <c r="D17" s="5" t="s">
        <v>88</v>
      </c>
      <c r="E17" s="37">
        <f t="shared" si="0"/>
        <v>1200</v>
      </c>
      <c r="F17" s="38">
        <v>1500</v>
      </c>
      <c r="G17" s="9" t="s">
        <v>124</v>
      </c>
      <c r="H17" s="20"/>
      <c r="I17" s="20"/>
      <c r="J17" s="20"/>
      <c r="K17" s="20"/>
      <c r="L17" s="56"/>
    </row>
    <row r="18" spans="1:12" x14ac:dyDescent="0.25">
      <c r="A18" s="62" t="s">
        <v>143</v>
      </c>
      <c r="B18" s="21" t="s">
        <v>31</v>
      </c>
      <c r="C18" s="5">
        <v>32214</v>
      </c>
      <c r="D18" s="5" t="s">
        <v>89</v>
      </c>
      <c r="E18" s="37">
        <f t="shared" si="0"/>
        <v>2400</v>
      </c>
      <c r="F18" s="37">
        <v>3000</v>
      </c>
      <c r="G18" s="9" t="s">
        <v>124</v>
      </c>
      <c r="H18" s="20"/>
      <c r="I18" s="20"/>
      <c r="J18" s="20"/>
      <c r="K18" s="20"/>
      <c r="L18" s="56"/>
    </row>
    <row r="19" spans="1:12" x14ac:dyDescent="0.25">
      <c r="A19" s="65" t="s">
        <v>144</v>
      </c>
      <c r="B19" s="24" t="s">
        <v>32</v>
      </c>
      <c r="C19" s="24">
        <v>32216</v>
      </c>
      <c r="D19" s="5" t="s">
        <v>90</v>
      </c>
      <c r="E19" s="37">
        <f t="shared" si="0"/>
        <v>2400</v>
      </c>
      <c r="F19" s="37">
        <v>3000</v>
      </c>
      <c r="G19" s="9" t="s">
        <v>124</v>
      </c>
      <c r="H19" s="20"/>
      <c r="I19" s="20"/>
      <c r="J19" s="20"/>
      <c r="K19" s="20"/>
      <c r="L19" s="56"/>
    </row>
    <row r="20" spans="1:12" x14ac:dyDescent="0.25">
      <c r="A20" s="63" t="s">
        <v>11</v>
      </c>
      <c r="B20" s="35" t="s">
        <v>33</v>
      </c>
      <c r="C20" s="6">
        <v>3223</v>
      </c>
      <c r="D20" s="6"/>
      <c r="E20" s="36">
        <f>E21+E22</f>
        <v>22966.203118415509</v>
      </c>
      <c r="F20" s="36">
        <f>F21+F22</f>
        <v>25228</v>
      </c>
      <c r="G20" s="12"/>
      <c r="H20" s="19"/>
      <c r="I20" s="19"/>
      <c r="J20" s="19"/>
      <c r="K20" s="19"/>
      <c r="L20" s="56" t="s">
        <v>126</v>
      </c>
    </row>
    <row r="21" spans="1:12" x14ac:dyDescent="0.25">
      <c r="A21" s="65" t="s">
        <v>169</v>
      </c>
      <c r="B21" s="21" t="s">
        <v>34</v>
      </c>
      <c r="C21" s="5">
        <v>32231</v>
      </c>
      <c r="D21" s="5" t="s">
        <v>91</v>
      </c>
      <c r="E21" s="37">
        <f>F21/1.13</f>
        <v>13918.584070796462</v>
      </c>
      <c r="F21" s="37">
        <v>15728</v>
      </c>
      <c r="G21" s="9" t="s">
        <v>124</v>
      </c>
      <c r="H21" s="20"/>
      <c r="I21" s="20"/>
      <c r="J21" s="20"/>
      <c r="K21" s="20"/>
      <c r="L21" s="56"/>
    </row>
    <row r="22" spans="1:12" ht="31.5" customHeight="1" x14ac:dyDescent="0.25">
      <c r="A22" s="62" t="s">
        <v>145</v>
      </c>
      <c r="B22" s="21" t="s">
        <v>129</v>
      </c>
      <c r="C22" s="5">
        <v>32234</v>
      </c>
      <c r="D22" s="5" t="s">
        <v>92</v>
      </c>
      <c r="E22" s="37">
        <f>F22/1.05</f>
        <v>9047.6190476190477</v>
      </c>
      <c r="F22" s="37">
        <v>9500</v>
      </c>
      <c r="G22" s="20" t="s">
        <v>130</v>
      </c>
      <c r="H22" s="20"/>
      <c r="I22" s="20"/>
      <c r="J22" s="20"/>
      <c r="K22" s="20"/>
      <c r="L22" s="56" t="s">
        <v>179</v>
      </c>
    </row>
    <row r="23" spans="1:12" x14ac:dyDescent="0.25">
      <c r="A23" s="17" t="s">
        <v>12</v>
      </c>
      <c r="B23" s="22" t="s">
        <v>35</v>
      </c>
      <c r="C23" s="6">
        <v>3224</v>
      </c>
      <c r="D23" s="39"/>
      <c r="E23" s="19">
        <f>E24+E25+E26+E27</f>
        <v>6960</v>
      </c>
      <c r="F23" s="36">
        <f>F24+F25+F26+F27</f>
        <v>8700</v>
      </c>
      <c r="G23" s="12"/>
      <c r="H23" s="19"/>
      <c r="I23" s="19"/>
      <c r="J23" s="19"/>
      <c r="K23" s="19"/>
      <c r="L23" s="56" t="s">
        <v>126</v>
      </c>
    </row>
    <row r="24" spans="1:12" x14ac:dyDescent="0.25">
      <c r="A24" s="62" t="s">
        <v>146</v>
      </c>
      <c r="B24" s="21" t="s">
        <v>36</v>
      </c>
      <c r="C24" s="5">
        <v>32244</v>
      </c>
      <c r="D24" s="5" t="s">
        <v>93</v>
      </c>
      <c r="E24" s="20">
        <f t="shared" ref="E24:E32" si="1">F24/1.25</f>
        <v>3600</v>
      </c>
      <c r="F24" s="37">
        <v>4500</v>
      </c>
      <c r="G24" s="9" t="s">
        <v>124</v>
      </c>
      <c r="H24" s="20"/>
      <c r="I24" s="20"/>
      <c r="J24" s="20"/>
      <c r="K24" s="20"/>
      <c r="L24" s="56"/>
    </row>
    <row r="25" spans="1:12" x14ac:dyDescent="0.25">
      <c r="A25" s="62" t="s">
        <v>147</v>
      </c>
      <c r="B25" s="21" t="s">
        <v>37</v>
      </c>
      <c r="C25" s="5">
        <v>32244</v>
      </c>
      <c r="D25" s="5" t="s">
        <v>94</v>
      </c>
      <c r="E25" s="20">
        <f t="shared" si="1"/>
        <v>80</v>
      </c>
      <c r="F25" s="37">
        <v>100</v>
      </c>
      <c r="G25" s="9" t="s">
        <v>124</v>
      </c>
      <c r="H25" s="20"/>
      <c r="I25" s="20"/>
      <c r="J25" s="20"/>
      <c r="K25" s="20"/>
      <c r="L25" s="56"/>
    </row>
    <row r="26" spans="1:12" x14ac:dyDescent="0.25">
      <c r="A26" s="62" t="s">
        <v>148</v>
      </c>
      <c r="B26" s="21" t="s">
        <v>38</v>
      </c>
      <c r="C26" s="5">
        <v>32244</v>
      </c>
      <c r="D26" s="5" t="s">
        <v>95</v>
      </c>
      <c r="E26" s="20">
        <f t="shared" si="1"/>
        <v>80</v>
      </c>
      <c r="F26" s="37">
        <v>100</v>
      </c>
      <c r="G26" s="9" t="s">
        <v>124</v>
      </c>
      <c r="H26" s="20"/>
      <c r="I26" s="20"/>
      <c r="J26" s="20"/>
      <c r="K26" s="20"/>
      <c r="L26" s="56"/>
    </row>
    <row r="27" spans="1:12" x14ac:dyDescent="0.25">
      <c r="A27" s="62" t="s">
        <v>149</v>
      </c>
      <c r="B27" s="21" t="s">
        <v>39</v>
      </c>
      <c r="C27" s="5">
        <v>32244</v>
      </c>
      <c r="D27" s="5" t="s">
        <v>96</v>
      </c>
      <c r="E27" s="20">
        <f t="shared" si="1"/>
        <v>3200</v>
      </c>
      <c r="F27" s="37">
        <v>4000</v>
      </c>
      <c r="G27" s="9" t="s">
        <v>124</v>
      </c>
      <c r="H27" s="20"/>
      <c r="I27" s="20"/>
      <c r="J27" s="20"/>
      <c r="K27" s="20"/>
      <c r="L27" s="56"/>
    </row>
    <row r="28" spans="1:12" x14ac:dyDescent="0.25">
      <c r="A28" s="17" t="s">
        <v>13</v>
      </c>
      <c r="B28" s="22" t="s">
        <v>40</v>
      </c>
      <c r="C28" s="6">
        <v>3225</v>
      </c>
      <c r="D28" s="6"/>
      <c r="E28" s="19">
        <f t="shared" si="1"/>
        <v>1061.7840000000001</v>
      </c>
      <c r="F28" s="36">
        <v>1327.23</v>
      </c>
      <c r="G28" s="12" t="s">
        <v>124</v>
      </c>
      <c r="H28" s="19"/>
      <c r="I28" s="19"/>
      <c r="J28" s="19"/>
      <c r="K28" s="19"/>
      <c r="L28" s="56" t="s">
        <v>126</v>
      </c>
    </row>
    <row r="29" spans="1:12" x14ac:dyDescent="0.25">
      <c r="A29" s="62" t="s">
        <v>150</v>
      </c>
      <c r="B29" s="22" t="s">
        <v>41</v>
      </c>
      <c r="C29" s="6">
        <v>3227</v>
      </c>
      <c r="D29" s="6"/>
      <c r="E29" s="19">
        <f t="shared" si="1"/>
        <v>1600</v>
      </c>
      <c r="F29" s="36">
        <f>F30+F31</f>
        <v>2000</v>
      </c>
      <c r="G29" s="12"/>
      <c r="H29" s="19"/>
      <c r="I29" s="19"/>
      <c r="J29" s="19"/>
      <c r="K29" s="19"/>
      <c r="L29" s="56" t="s">
        <v>126</v>
      </c>
    </row>
    <row r="30" spans="1:12" x14ac:dyDescent="0.25">
      <c r="A30" s="62" t="s">
        <v>151</v>
      </c>
      <c r="B30" s="21" t="s">
        <v>42</v>
      </c>
      <c r="C30" s="5">
        <v>3227</v>
      </c>
      <c r="D30" s="40" t="s">
        <v>97</v>
      </c>
      <c r="E30" s="20">
        <f t="shared" si="1"/>
        <v>800</v>
      </c>
      <c r="F30" s="37">
        <v>1000</v>
      </c>
      <c r="G30" s="9" t="s">
        <v>124</v>
      </c>
      <c r="H30" s="20"/>
      <c r="I30" s="20"/>
      <c r="J30" s="20"/>
      <c r="K30" s="20"/>
      <c r="L30" s="56"/>
    </row>
    <row r="31" spans="1:12" x14ac:dyDescent="0.25">
      <c r="A31" s="17" t="s">
        <v>14</v>
      </c>
      <c r="B31" s="17" t="s">
        <v>43</v>
      </c>
      <c r="C31" s="17">
        <v>3227</v>
      </c>
      <c r="D31" s="17" t="s">
        <v>98</v>
      </c>
      <c r="E31" s="17">
        <f t="shared" si="1"/>
        <v>800</v>
      </c>
      <c r="F31" s="17">
        <v>1000</v>
      </c>
      <c r="G31" s="17" t="s">
        <v>124</v>
      </c>
      <c r="H31" s="20"/>
      <c r="I31" s="20"/>
      <c r="J31" s="20"/>
      <c r="K31" s="20"/>
      <c r="L31" s="56"/>
    </row>
    <row r="32" spans="1:12" x14ac:dyDescent="0.25">
      <c r="A32" s="10"/>
      <c r="B32" s="41" t="s">
        <v>44</v>
      </c>
      <c r="C32" s="4">
        <v>323</v>
      </c>
      <c r="D32" s="42"/>
      <c r="E32" s="42">
        <f t="shared" si="1"/>
        <v>39565.599999999999</v>
      </c>
      <c r="F32" s="33">
        <f>F33+F36+F41+F47+F48+F49+F52</f>
        <v>49457</v>
      </c>
      <c r="G32" s="11"/>
      <c r="H32" s="23"/>
      <c r="I32" s="23"/>
      <c r="J32" s="23"/>
      <c r="K32" s="23"/>
      <c r="L32" s="56" t="s">
        <v>126</v>
      </c>
    </row>
    <row r="33" spans="1:12" x14ac:dyDescent="0.25">
      <c r="A33" s="17" t="s">
        <v>15</v>
      </c>
      <c r="B33" s="22" t="s">
        <v>45</v>
      </c>
      <c r="C33" s="6">
        <v>3231</v>
      </c>
      <c r="D33" s="39"/>
      <c r="E33" s="19">
        <f>E34+E35</f>
        <v>2200</v>
      </c>
      <c r="F33" s="36">
        <f>F34+F35</f>
        <v>2750</v>
      </c>
      <c r="G33" s="12"/>
      <c r="H33" s="19"/>
      <c r="I33" s="19"/>
      <c r="J33" s="19"/>
      <c r="K33" s="19"/>
      <c r="L33" s="56" t="s">
        <v>126</v>
      </c>
    </row>
    <row r="34" spans="1:12" x14ac:dyDescent="0.25">
      <c r="A34" s="62" t="s">
        <v>161</v>
      </c>
      <c r="B34" s="21" t="s">
        <v>46</v>
      </c>
      <c r="C34" s="5">
        <v>32311</v>
      </c>
      <c r="D34" s="5" t="s">
        <v>99</v>
      </c>
      <c r="E34" s="20">
        <f>F34/1.25</f>
        <v>1920</v>
      </c>
      <c r="F34" s="37">
        <v>2400</v>
      </c>
      <c r="G34" s="9" t="s">
        <v>124</v>
      </c>
      <c r="H34" s="20"/>
      <c r="I34" s="20"/>
      <c r="J34" s="20"/>
      <c r="K34" s="20"/>
      <c r="L34" s="56"/>
    </row>
    <row r="35" spans="1:12" x14ac:dyDescent="0.25">
      <c r="A35" s="62" t="s">
        <v>162</v>
      </c>
      <c r="B35" s="21" t="s">
        <v>47</v>
      </c>
      <c r="C35" s="5">
        <v>323131</v>
      </c>
      <c r="D35" s="5" t="s">
        <v>100</v>
      </c>
      <c r="E35" s="20">
        <f>F35/1.25</f>
        <v>280</v>
      </c>
      <c r="F35" s="38">
        <v>350</v>
      </c>
      <c r="G35" s="9" t="s">
        <v>124</v>
      </c>
      <c r="H35" s="20"/>
      <c r="I35" s="20"/>
      <c r="J35" s="20"/>
      <c r="K35" s="20"/>
      <c r="L35" s="56"/>
    </row>
    <row r="36" spans="1:12" x14ac:dyDescent="0.25">
      <c r="A36" s="17" t="s">
        <v>16</v>
      </c>
      <c r="B36" s="22" t="s">
        <v>48</v>
      </c>
      <c r="C36" s="6">
        <v>3232</v>
      </c>
      <c r="D36" s="6"/>
      <c r="E36" s="43">
        <f>E37+E38+E39+E40</f>
        <v>8000</v>
      </c>
      <c r="F36" s="36">
        <f>F37+F38+F39+F40</f>
        <v>10000</v>
      </c>
      <c r="G36" s="12"/>
      <c r="H36" s="19"/>
      <c r="I36" s="19"/>
      <c r="J36" s="19"/>
      <c r="K36" s="19"/>
      <c r="L36" s="56" t="s">
        <v>126</v>
      </c>
    </row>
    <row r="37" spans="1:12" x14ac:dyDescent="0.25">
      <c r="A37" s="62" t="s">
        <v>152</v>
      </c>
      <c r="B37" s="21" t="s">
        <v>49</v>
      </c>
      <c r="C37" s="24">
        <v>32329</v>
      </c>
      <c r="D37" s="40" t="s">
        <v>101</v>
      </c>
      <c r="E37" s="20">
        <f>F37/1.25</f>
        <v>1600</v>
      </c>
      <c r="F37" s="38">
        <v>2000</v>
      </c>
      <c r="G37" s="9" t="s">
        <v>124</v>
      </c>
      <c r="H37" s="20"/>
      <c r="I37" s="20"/>
      <c r="J37" s="20"/>
      <c r="K37" s="20"/>
      <c r="L37" s="56"/>
    </row>
    <row r="38" spans="1:12" x14ac:dyDescent="0.25">
      <c r="A38" s="62" t="s">
        <v>153</v>
      </c>
      <c r="B38" s="21" t="s">
        <v>50</v>
      </c>
      <c r="C38" s="24">
        <v>32329</v>
      </c>
      <c r="D38" s="40" t="s">
        <v>102</v>
      </c>
      <c r="E38" s="20">
        <f>F38/1.25</f>
        <v>400</v>
      </c>
      <c r="F38" s="38">
        <v>500</v>
      </c>
      <c r="G38" s="9" t="s">
        <v>124</v>
      </c>
      <c r="H38" s="20"/>
      <c r="I38" s="20"/>
      <c r="J38" s="20"/>
      <c r="K38" s="20"/>
      <c r="L38" s="56"/>
    </row>
    <row r="39" spans="1:12" x14ac:dyDescent="0.25">
      <c r="A39" s="62" t="s">
        <v>154</v>
      </c>
      <c r="B39" s="25" t="s">
        <v>51</v>
      </c>
      <c r="C39" s="24">
        <v>32329</v>
      </c>
      <c r="D39" s="5" t="s">
        <v>103</v>
      </c>
      <c r="E39" s="20">
        <f>F39/1.25</f>
        <v>5600</v>
      </c>
      <c r="F39" s="37">
        <v>7000</v>
      </c>
      <c r="G39" s="9" t="s">
        <v>124</v>
      </c>
      <c r="H39" s="20"/>
      <c r="I39" s="20"/>
      <c r="J39" s="20"/>
      <c r="K39" s="20"/>
      <c r="L39" s="56"/>
    </row>
    <row r="40" spans="1:12" x14ac:dyDescent="0.25">
      <c r="A40" s="62" t="s">
        <v>155</v>
      </c>
      <c r="B40" s="21" t="s">
        <v>52</v>
      </c>
      <c r="C40" s="5">
        <v>32321</v>
      </c>
      <c r="D40" s="5" t="s">
        <v>104</v>
      </c>
      <c r="E40" s="20">
        <f>F40/1.25</f>
        <v>400</v>
      </c>
      <c r="F40" s="38">
        <v>500</v>
      </c>
      <c r="G40" s="9" t="s">
        <v>124</v>
      </c>
      <c r="H40" s="20"/>
      <c r="I40" s="20"/>
      <c r="J40" s="20"/>
      <c r="K40" s="20"/>
      <c r="L40" s="56"/>
    </row>
    <row r="41" spans="1:12" x14ac:dyDescent="0.25">
      <c r="A41" s="17" t="s">
        <v>17</v>
      </c>
      <c r="B41" s="44" t="s">
        <v>53</v>
      </c>
      <c r="C41" s="26">
        <v>3234</v>
      </c>
      <c r="D41" s="6"/>
      <c r="E41" s="19">
        <f>E42+E43+E44+E45+E46</f>
        <v>9164.7999999999993</v>
      </c>
      <c r="F41" s="36">
        <f>F42+F43+F44+F45+F46</f>
        <v>11456</v>
      </c>
      <c r="G41" s="12"/>
      <c r="H41" s="19"/>
      <c r="I41" s="19"/>
      <c r="J41" s="19"/>
      <c r="K41" s="19"/>
      <c r="L41" s="56" t="s">
        <v>126</v>
      </c>
    </row>
    <row r="42" spans="1:12" x14ac:dyDescent="0.25">
      <c r="A42" s="62" t="s">
        <v>156</v>
      </c>
      <c r="B42" s="25" t="s">
        <v>54</v>
      </c>
      <c r="C42" s="24">
        <v>32341</v>
      </c>
      <c r="D42" s="5" t="s">
        <v>105</v>
      </c>
      <c r="E42" s="20">
        <f>F42/1.25</f>
        <v>1520</v>
      </c>
      <c r="F42" s="37">
        <v>1900</v>
      </c>
      <c r="G42" s="9" t="s">
        <v>124</v>
      </c>
      <c r="H42" s="20"/>
      <c r="I42" s="20"/>
      <c r="J42" s="20"/>
      <c r="K42" s="20"/>
      <c r="L42" s="56"/>
    </row>
    <row r="43" spans="1:12" x14ac:dyDescent="0.25">
      <c r="A43" s="62" t="s">
        <v>157</v>
      </c>
      <c r="B43" s="25" t="s">
        <v>135</v>
      </c>
      <c r="C43" s="24">
        <v>32342</v>
      </c>
      <c r="D43" s="5" t="s">
        <v>106</v>
      </c>
      <c r="E43" s="20">
        <f t="shared" ref="E43:E46" si="2">F43/1.25</f>
        <v>2224</v>
      </c>
      <c r="F43" s="37">
        <v>2780</v>
      </c>
      <c r="G43" s="9" t="s">
        <v>124</v>
      </c>
      <c r="H43" s="20"/>
      <c r="I43" s="20"/>
      <c r="J43" s="20"/>
      <c r="K43" s="20"/>
      <c r="L43" s="56"/>
    </row>
    <row r="44" spans="1:12" x14ac:dyDescent="0.25">
      <c r="A44" s="62" t="s">
        <v>158</v>
      </c>
      <c r="B44" s="25" t="s">
        <v>133</v>
      </c>
      <c r="C44" s="24">
        <v>32349</v>
      </c>
      <c r="D44" s="5" t="s">
        <v>107</v>
      </c>
      <c r="E44" s="20">
        <f t="shared" si="2"/>
        <v>2860.8</v>
      </c>
      <c r="F44" s="37">
        <v>3576</v>
      </c>
      <c r="G44" s="9" t="s">
        <v>124</v>
      </c>
      <c r="H44" s="20"/>
      <c r="I44" s="20"/>
      <c r="J44" s="20"/>
      <c r="K44" s="20"/>
      <c r="L44" s="56"/>
    </row>
    <row r="45" spans="1:12" x14ac:dyDescent="0.25">
      <c r="A45" s="62" t="s">
        <v>159</v>
      </c>
      <c r="B45" s="25" t="s">
        <v>134</v>
      </c>
      <c r="C45" s="24">
        <v>32344</v>
      </c>
      <c r="D45" s="5" t="s">
        <v>106</v>
      </c>
      <c r="E45" s="20">
        <f t="shared" si="2"/>
        <v>1280</v>
      </c>
      <c r="F45" s="37">
        <v>1600</v>
      </c>
      <c r="G45" s="9" t="s">
        <v>124</v>
      </c>
      <c r="H45" s="20"/>
      <c r="I45" s="20"/>
      <c r="J45" s="20"/>
      <c r="K45" s="20"/>
      <c r="L45" s="56"/>
    </row>
    <row r="46" spans="1:12" x14ac:dyDescent="0.25">
      <c r="A46" s="62" t="s">
        <v>160</v>
      </c>
      <c r="B46" s="25" t="s">
        <v>123</v>
      </c>
      <c r="C46" s="24">
        <v>32349</v>
      </c>
      <c r="D46" s="5" t="s">
        <v>106</v>
      </c>
      <c r="E46" s="20">
        <f t="shared" si="2"/>
        <v>1280</v>
      </c>
      <c r="F46" s="37">
        <v>1600</v>
      </c>
      <c r="G46" s="9" t="s">
        <v>124</v>
      </c>
      <c r="H46" s="20"/>
      <c r="I46" s="20"/>
      <c r="J46" s="20"/>
      <c r="K46" s="20"/>
      <c r="L46" s="56"/>
    </row>
    <row r="47" spans="1:12" x14ac:dyDescent="0.25">
      <c r="A47" s="17" t="s">
        <v>18</v>
      </c>
      <c r="B47" s="44" t="s">
        <v>56</v>
      </c>
      <c r="C47" s="26">
        <v>3236</v>
      </c>
      <c r="D47" s="6" t="s">
        <v>108</v>
      </c>
      <c r="E47" s="19">
        <f>F47/1.25</f>
        <v>4608</v>
      </c>
      <c r="F47" s="36">
        <v>5760</v>
      </c>
      <c r="G47" s="12" t="s">
        <v>124</v>
      </c>
      <c r="H47" s="19"/>
      <c r="I47" s="19"/>
      <c r="J47" s="19"/>
      <c r="K47" s="19"/>
      <c r="L47" s="56" t="s">
        <v>126</v>
      </c>
    </row>
    <row r="48" spans="1:12" x14ac:dyDescent="0.25">
      <c r="A48" s="17" t="s">
        <v>19</v>
      </c>
      <c r="B48" s="44" t="s">
        <v>57</v>
      </c>
      <c r="C48" s="26">
        <v>3237</v>
      </c>
      <c r="D48" s="6" t="s">
        <v>109</v>
      </c>
      <c r="E48" s="6">
        <f>F48/1.25</f>
        <v>318.39999999999998</v>
      </c>
      <c r="F48" s="6">
        <v>398</v>
      </c>
      <c r="G48" s="6" t="s">
        <v>124</v>
      </c>
      <c r="H48" s="6"/>
      <c r="I48" s="6"/>
      <c r="J48" s="6"/>
      <c r="K48" s="6"/>
      <c r="L48" s="56"/>
    </row>
    <row r="49" spans="1:12" x14ac:dyDescent="0.25">
      <c r="A49" s="17" t="s">
        <v>20</v>
      </c>
      <c r="B49" s="44" t="s">
        <v>58</v>
      </c>
      <c r="C49" s="26">
        <v>3238</v>
      </c>
      <c r="D49" s="6" t="s">
        <v>110</v>
      </c>
      <c r="E49" s="6">
        <f>F49/1.25</f>
        <v>9821.6</v>
      </c>
      <c r="F49" s="6">
        <f>F50+F51</f>
        <v>12277</v>
      </c>
      <c r="G49" s="6" t="s">
        <v>124</v>
      </c>
      <c r="H49" s="6"/>
      <c r="I49" s="6"/>
      <c r="J49" s="6"/>
      <c r="K49" s="6"/>
      <c r="L49" s="56"/>
    </row>
    <row r="50" spans="1:12" x14ac:dyDescent="0.25">
      <c r="A50" s="65" t="s">
        <v>163</v>
      </c>
      <c r="B50" s="21" t="s">
        <v>59</v>
      </c>
      <c r="C50" s="24">
        <v>32381</v>
      </c>
      <c r="D50" s="5" t="s">
        <v>111</v>
      </c>
      <c r="E50" s="20">
        <f>F50/1.25</f>
        <v>3981.6</v>
      </c>
      <c r="F50" s="45">
        <v>4977</v>
      </c>
      <c r="G50" s="9" t="s">
        <v>124</v>
      </c>
      <c r="H50" s="20"/>
      <c r="I50" s="20"/>
      <c r="J50" s="20"/>
      <c r="K50" s="20"/>
      <c r="L50" s="56"/>
    </row>
    <row r="51" spans="1:12" x14ac:dyDescent="0.25">
      <c r="A51" s="62">
        <v>12.2</v>
      </c>
      <c r="B51" s="21" t="s">
        <v>60</v>
      </c>
      <c r="C51" s="24">
        <v>32389</v>
      </c>
      <c r="D51" s="5" t="s">
        <v>112</v>
      </c>
      <c r="E51" s="20">
        <f>F51/1.25</f>
        <v>5840</v>
      </c>
      <c r="F51" s="37">
        <v>7300</v>
      </c>
      <c r="G51" s="9" t="s">
        <v>124</v>
      </c>
      <c r="H51" s="20"/>
      <c r="I51" s="20"/>
      <c r="J51" s="20"/>
      <c r="K51" s="20"/>
      <c r="L51" s="56"/>
    </row>
    <row r="52" spans="1:12" x14ac:dyDescent="0.25">
      <c r="A52" s="17" t="s">
        <v>21</v>
      </c>
      <c r="B52" s="44" t="s">
        <v>51</v>
      </c>
      <c r="C52" s="26">
        <v>3239</v>
      </c>
      <c r="D52" s="6"/>
      <c r="E52" s="43">
        <f>E53+E56+E55</f>
        <v>5372.8</v>
      </c>
      <c r="F52" s="43">
        <f>F54+F53+F55+F56</f>
        <v>6816</v>
      </c>
      <c r="G52" s="12"/>
      <c r="H52" s="19"/>
      <c r="I52" s="19"/>
      <c r="J52" s="19"/>
      <c r="K52" s="19"/>
      <c r="L52" s="56" t="s">
        <v>126</v>
      </c>
    </row>
    <row r="53" spans="1:12" x14ac:dyDescent="0.25">
      <c r="A53" s="62" t="s">
        <v>164</v>
      </c>
      <c r="B53" s="25" t="s">
        <v>61</v>
      </c>
      <c r="C53" s="24">
        <v>32391</v>
      </c>
      <c r="D53" s="5" t="s">
        <v>113</v>
      </c>
      <c r="E53" s="20">
        <f t="shared" ref="E53:E65" si="3">F53/1.25</f>
        <v>318.39999999999998</v>
      </c>
      <c r="F53" s="38">
        <v>398</v>
      </c>
      <c r="G53" s="9" t="s">
        <v>124</v>
      </c>
      <c r="H53" s="20"/>
      <c r="I53" s="20"/>
      <c r="J53" s="20"/>
      <c r="K53" s="20"/>
      <c r="L53" s="56"/>
    </row>
    <row r="54" spans="1:12" x14ac:dyDescent="0.25">
      <c r="A54" s="62" t="s">
        <v>165</v>
      </c>
      <c r="B54" s="25" t="s">
        <v>55</v>
      </c>
      <c r="C54" s="24">
        <v>32395</v>
      </c>
      <c r="D54" s="5" t="s">
        <v>107</v>
      </c>
      <c r="E54" s="20">
        <f t="shared" si="3"/>
        <v>80</v>
      </c>
      <c r="F54" s="37">
        <v>100</v>
      </c>
      <c r="G54" s="9" t="s">
        <v>124</v>
      </c>
      <c r="H54" s="20"/>
      <c r="I54" s="20"/>
      <c r="J54" s="20"/>
      <c r="K54" s="20"/>
      <c r="L54" s="56"/>
    </row>
    <row r="55" spans="1:12" x14ac:dyDescent="0.25">
      <c r="A55" s="65" t="s">
        <v>166</v>
      </c>
      <c r="B55" s="25" t="s">
        <v>62</v>
      </c>
      <c r="C55" s="24">
        <v>32395</v>
      </c>
      <c r="D55" s="5" t="s">
        <v>114</v>
      </c>
      <c r="E55" s="20">
        <f t="shared" si="3"/>
        <v>2654.4</v>
      </c>
      <c r="F55" s="38">
        <v>3318</v>
      </c>
      <c r="G55" s="9" t="s">
        <v>124</v>
      </c>
      <c r="H55" s="20"/>
      <c r="I55" s="20"/>
      <c r="J55" s="20"/>
      <c r="K55" s="20"/>
      <c r="L55" s="56"/>
    </row>
    <row r="56" spans="1:12" x14ac:dyDescent="0.25">
      <c r="A56" s="62" t="s">
        <v>166</v>
      </c>
      <c r="B56" s="25" t="s">
        <v>63</v>
      </c>
      <c r="C56" s="24">
        <v>32399</v>
      </c>
      <c r="D56" s="5" t="s">
        <v>115</v>
      </c>
      <c r="E56" s="20">
        <f t="shared" si="3"/>
        <v>2400</v>
      </c>
      <c r="F56" s="38">
        <v>3000</v>
      </c>
      <c r="G56" s="9" t="s">
        <v>124</v>
      </c>
      <c r="H56" s="20"/>
      <c r="I56" s="20"/>
      <c r="J56" s="20"/>
      <c r="K56" s="20"/>
      <c r="L56" s="56"/>
    </row>
    <row r="57" spans="1:12" x14ac:dyDescent="0.25">
      <c r="A57" s="62"/>
      <c r="B57" s="27" t="s">
        <v>64</v>
      </c>
      <c r="C57" s="28">
        <v>329</v>
      </c>
      <c r="D57" s="7"/>
      <c r="E57" s="23">
        <f t="shared" si="3"/>
        <v>1592.8</v>
      </c>
      <c r="F57" s="46">
        <f>F58+F59+F60+F61</f>
        <v>1991</v>
      </c>
      <c r="G57" s="11"/>
      <c r="H57" s="23"/>
      <c r="I57" s="23"/>
      <c r="J57" s="23"/>
      <c r="K57" s="23"/>
      <c r="L57" s="56" t="s">
        <v>126</v>
      </c>
    </row>
    <row r="58" spans="1:12" x14ac:dyDescent="0.25">
      <c r="A58" s="17" t="s">
        <v>75</v>
      </c>
      <c r="B58" s="44" t="s">
        <v>65</v>
      </c>
      <c r="C58" s="26">
        <v>32931</v>
      </c>
      <c r="D58" s="6"/>
      <c r="E58" s="6">
        <f t="shared" si="3"/>
        <v>530.71199999999999</v>
      </c>
      <c r="F58" s="6">
        <v>663.39</v>
      </c>
      <c r="G58" s="6" t="s">
        <v>124</v>
      </c>
      <c r="H58" s="6"/>
      <c r="I58" s="6"/>
      <c r="J58" s="6"/>
      <c r="K58" s="20"/>
      <c r="L58" s="56"/>
    </row>
    <row r="59" spans="1:12" x14ac:dyDescent="0.25">
      <c r="A59" s="17" t="s">
        <v>76</v>
      </c>
      <c r="B59" s="44" t="s">
        <v>66</v>
      </c>
      <c r="C59" s="26">
        <v>3295</v>
      </c>
      <c r="D59" s="6"/>
      <c r="E59" s="6">
        <f t="shared" si="3"/>
        <v>265.60000000000002</v>
      </c>
      <c r="F59" s="6">
        <v>332</v>
      </c>
      <c r="G59" s="6" t="s">
        <v>124</v>
      </c>
      <c r="H59" s="6"/>
      <c r="I59" s="6"/>
      <c r="J59" s="6"/>
      <c r="K59" s="20"/>
      <c r="L59" s="56"/>
    </row>
    <row r="60" spans="1:12" x14ac:dyDescent="0.25">
      <c r="A60" s="17" t="s">
        <v>77</v>
      </c>
      <c r="B60" s="44" t="s">
        <v>64</v>
      </c>
      <c r="C60" s="26">
        <v>3299</v>
      </c>
      <c r="D60" s="6"/>
      <c r="E60" s="6">
        <f t="shared" si="3"/>
        <v>530.88800000000003</v>
      </c>
      <c r="F60" s="6">
        <v>663.61</v>
      </c>
      <c r="G60" s="6" t="s">
        <v>124</v>
      </c>
      <c r="H60" s="6"/>
      <c r="I60" s="6"/>
      <c r="J60" s="6"/>
      <c r="K60" s="20"/>
      <c r="L60" s="56"/>
    </row>
    <row r="61" spans="1:12" x14ac:dyDescent="0.25">
      <c r="A61" s="17" t="s">
        <v>78</v>
      </c>
      <c r="B61" s="44" t="s">
        <v>67</v>
      </c>
      <c r="C61" s="26">
        <v>3295</v>
      </c>
      <c r="D61" s="6" t="s">
        <v>116</v>
      </c>
      <c r="E61" s="6">
        <f t="shared" si="3"/>
        <v>265.60000000000002</v>
      </c>
      <c r="F61" s="6">
        <v>332</v>
      </c>
      <c r="G61" s="6" t="s">
        <v>124</v>
      </c>
      <c r="H61" s="6"/>
      <c r="I61" s="6"/>
      <c r="J61" s="6"/>
      <c r="K61" s="20"/>
      <c r="L61" s="56"/>
    </row>
    <row r="62" spans="1:12" x14ac:dyDescent="0.25">
      <c r="A62" s="62" t="s">
        <v>79</v>
      </c>
      <c r="B62" s="27" t="s">
        <v>68</v>
      </c>
      <c r="C62" s="28">
        <v>3431</v>
      </c>
      <c r="D62" s="7" t="s">
        <v>117</v>
      </c>
      <c r="E62" s="7">
        <f t="shared" si="3"/>
        <v>1440</v>
      </c>
      <c r="F62" s="7">
        <v>1800</v>
      </c>
      <c r="G62" s="11" t="s">
        <v>124</v>
      </c>
      <c r="H62" s="23"/>
      <c r="I62" s="23"/>
      <c r="J62" s="23"/>
      <c r="K62" s="23"/>
      <c r="L62" s="56" t="s">
        <v>126</v>
      </c>
    </row>
    <row r="63" spans="1:12" x14ac:dyDescent="0.25">
      <c r="A63" s="62" t="s">
        <v>168</v>
      </c>
      <c r="B63" s="20" t="s">
        <v>167</v>
      </c>
      <c r="C63" s="25">
        <v>3431</v>
      </c>
      <c r="D63" s="25" t="s">
        <v>117</v>
      </c>
      <c r="E63" s="25">
        <f t="shared" si="3"/>
        <v>1440</v>
      </c>
      <c r="F63" s="25">
        <v>1800</v>
      </c>
      <c r="G63" s="49" t="s">
        <v>124</v>
      </c>
      <c r="H63" s="25"/>
      <c r="I63" s="25"/>
      <c r="J63" s="25"/>
      <c r="K63" s="23"/>
      <c r="L63" s="56"/>
    </row>
    <row r="64" spans="1:12" ht="30" x14ac:dyDescent="0.25">
      <c r="A64" s="62" t="s">
        <v>80</v>
      </c>
      <c r="B64" s="29" t="s">
        <v>69</v>
      </c>
      <c r="C64" s="7">
        <v>3722</v>
      </c>
      <c r="D64" s="7"/>
      <c r="E64" s="7">
        <f t="shared" si="3"/>
        <v>0</v>
      </c>
      <c r="F64" s="47">
        <v>0</v>
      </c>
      <c r="G64" s="30" t="s">
        <v>125</v>
      </c>
      <c r="H64" s="23"/>
      <c r="I64" s="23"/>
      <c r="J64" s="23"/>
      <c r="K64" s="23"/>
      <c r="L64" s="56" t="s">
        <v>126</v>
      </c>
    </row>
    <row r="65" spans="1:12" x14ac:dyDescent="0.25">
      <c r="A65" s="62" t="s">
        <v>81</v>
      </c>
      <c r="B65" s="29" t="s">
        <v>170</v>
      </c>
      <c r="C65" s="7"/>
      <c r="D65" s="7"/>
      <c r="E65" s="7">
        <f t="shared" si="3"/>
        <v>6981.8239999999987</v>
      </c>
      <c r="F65" s="47">
        <f>SUM(F67:F71)</f>
        <v>8727.2799999999988</v>
      </c>
      <c r="G65" s="30"/>
      <c r="H65" s="23"/>
      <c r="I65" s="23"/>
      <c r="J65" s="23"/>
      <c r="K65" s="23"/>
      <c r="L65" s="56"/>
    </row>
    <row r="66" spans="1:12" x14ac:dyDescent="0.25">
      <c r="A66" s="66" t="s">
        <v>171</v>
      </c>
      <c r="B66" s="31" t="s">
        <v>70</v>
      </c>
      <c r="C66" s="31">
        <v>42212</v>
      </c>
      <c r="D66" s="31" t="s">
        <v>118</v>
      </c>
      <c r="E66" s="31">
        <f>E67+E68+E69+E70</f>
        <v>6661.8240000000005</v>
      </c>
      <c r="F66" s="31">
        <f>F67+F68+F69+F70</f>
        <v>8327.2799999999988</v>
      </c>
      <c r="G66" s="50" t="s">
        <v>124</v>
      </c>
      <c r="H66" s="31"/>
      <c r="I66" s="31"/>
      <c r="J66" s="31"/>
      <c r="K66" s="8"/>
      <c r="L66" s="56"/>
    </row>
    <row r="67" spans="1:12" x14ac:dyDescent="0.25">
      <c r="A67" s="66" t="s">
        <v>172</v>
      </c>
      <c r="B67" s="31" t="s">
        <v>71</v>
      </c>
      <c r="C67" s="32">
        <v>42212</v>
      </c>
      <c r="D67" s="48" t="s">
        <v>119</v>
      </c>
      <c r="E67" s="20">
        <f>F67/1.25</f>
        <v>1061.8240000000001</v>
      </c>
      <c r="F67" s="37">
        <v>1327.28</v>
      </c>
      <c r="G67" s="9" t="s">
        <v>124</v>
      </c>
      <c r="H67" s="20"/>
      <c r="I67" s="20"/>
      <c r="J67" s="20"/>
      <c r="K67" s="20"/>
      <c r="L67" s="56"/>
    </row>
    <row r="68" spans="1:12" x14ac:dyDescent="0.25">
      <c r="A68" s="66" t="s">
        <v>173</v>
      </c>
      <c r="B68" s="31" t="s">
        <v>72</v>
      </c>
      <c r="C68" s="32">
        <v>42211</v>
      </c>
      <c r="D68" s="48" t="s">
        <v>120</v>
      </c>
      <c r="E68" s="20">
        <f>F68/1.25</f>
        <v>3200</v>
      </c>
      <c r="F68" s="37">
        <v>4000</v>
      </c>
      <c r="G68" s="9" t="s">
        <v>124</v>
      </c>
      <c r="H68" s="20"/>
      <c r="I68" s="20"/>
      <c r="J68" s="20"/>
      <c r="K68" s="20"/>
      <c r="L68" s="56"/>
    </row>
    <row r="69" spans="1:12" x14ac:dyDescent="0.25">
      <c r="A69" s="66" t="s">
        <v>174</v>
      </c>
      <c r="B69" s="31" t="s">
        <v>73</v>
      </c>
      <c r="C69" s="32">
        <v>42273</v>
      </c>
      <c r="D69" s="48" t="s">
        <v>121</v>
      </c>
      <c r="E69" s="20">
        <f>F69/1.25</f>
        <v>1600</v>
      </c>
      <c r="F69" s="37">
        <v>2000</v>
      </c>
      <c r="G69" s="9" t="s">
        <v>124</v>
      </c>
      <c r="H69" s="20"/>
      <c r="I69" s="20"/>
      <c r="J69" s="20"/>
      <c r="K69" s="20"/>
      <c r="L69" s="56"/>
    </row>
    <row r="70" spans="1:12" x14ac:dyDescent="0.25">
      <c r="A70" s="66" t="s">
        <v>175</v>
      </c>
      <c r="B70" s="31" t="s">
        <v>74</v>
      </c>
      <c r="C70" s="32">
        <v>42411</v>
      </c>
      <c r="D70" s="48" t="s">
        <v>122</v>
      </c>
      <c r="E70" s="20">
        <f>F70/1.25</f>
        <v>800</v>
      </c>
      <c r="F70" s="37">
        <v>1000</v>
      </c>
      <c r="G70" s="9" t="s">
        <v>124</v>
      </c>
      <c r="H70" s="20"/>
      <c r="I70" s="20"/>
      <c r="J70" s="20"/>
      <c r="K70" s="20"/>
      <c r="L70" s="56"/>
    </row>
    <row r="71" spans="1:12" ht="15.75" thickBot="1" x14ac:dyDescent="0.3">
      <c r="A71" s="66" t="s">
        <v>175</v>
      </c>
      <c r="B71" s="57" t="s">
        <v>176</v>
      </c>
      <c r="C71" s="58">
        <v>42621</v>
      </c>
      <c r="D71" s="58" t="s">
        <v>177</v>
      </c>
      <c r="E71" s="58">
        <f>F71/1.25</f>
        <v>320</v>
      </c>
      <c r="F71" s="59">
        <v>400</v>
      </c>
      <c r="G71" s="60" t="s">
        <v>124</v>
      </c>
      <c r="H71" s="58"/>
      <c r="I71" s="58"/>
      <c r="J71" s="58"/>
      <c r="K71" s="58"/>
      <c r="L71" s="61"/>
    </row>
    <row r="73" spans="1:12" x14ac:dyDescent="0.25">
      <c r="F73" t="s">
        <v>178</v>
      </c>
    </row>
    <row r="75" spans="1:12" ht="15.75" x14ac:dyDescent="0.25">
      <c r="D75" s="68"/>
    </row>
    <row r="76" spans="1:12" ht="15.75" x14ac:dyDescent="0.25">
      <c r="F76" s="67" t="s">
        <v>181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Racun</cp:lastModifiedBy>
  <cp:lastPrinted>2025-10-23T11:17:12Z</cp:lastPrinted>
  <dcterms:created xsi:type="dcterms:W3CDTF">2022-12-08T09:00:30Z</dcterms:created>
  <dcterms:modified xsi:type="dcterms:W3CDTF">2026-02-25T10:33:10Z</dcterms:modified>
</cp:coreProperties>
</file>